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1.xml" ContentType="application/vnd.openxmlformats-officedocument.spreadsheetml.chart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pivotTables/pivotTable1.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195" windowHeight="8505" tabRatio="810" activeTab="13"/>
  </bookViews>
  <sheets>
    <sheet name="Data sheet" sheetId="15" r:id="rId1"/>
    <sheet name="5 functions" sheetId="1" r:id="rId2"/>
    <sheet name="Chart of Tree Stock" sheetId="2" r:id="rId3"/>
    <sheet name="Autofilter" sheetId="4" r:id="rId4"/>
    <sheet name="Sort &amp; conditional formatting" sheetId="3" r:id="rId5"/>
    <sheet name="Subtotals" sheetId="5" r:id="rId6"/>
    <sheet name="IF Function" sheetId="8" r:id="rId7"/>
    <sheet name="Pivot Table" sheetId="9" r:id="rId8"/>
    <sheet name="Thao-Pivot Chart" sheetId="10" r:id="rId9"/>
    <sheet name="Goal Seek" sheetId="11" r:id="rId10"/>
    <sheet name="Data sheet for Solver" sheetId="17" r:id="rId11"/>
    <sheet name="Solver" sheetId="12" r:id="rId12"/>
    <sheet name="Answer Report 1" sheetId="16" r:id="rId13"/>
    <sheet name="Scenario Summary" sheetId="14" r:id="rId14"/>
  </sheets>
  <definedNames>
    <definedName name="_xlnm._FilterDatabase" localSheetId="3" hidden="1">Autofilter!$A$12:$G$39</definedName>
    <definedName name="Mon__Tue">Solver!$C$6</definedName>
    <definedName name="Sat__Sun">Solver!$C$10</definedName>
    <definedName name="solver_adj" localSheetId="11" hidden="1">Solver!$C$6:$C$11</definedName>
    <definedName name="solver_cvg" localSheetId="11" hidden="1">0.0001</definedName>
    <definedName name="solver_drv" localSheetId="11" hidden="1">1</definedName>
    <definedName name="solver_eng" localSheetId="11" hidden="1">1</definedName>
    <definedName name="solver_est" localSheetId="11" hidden="1">1</definedName>
    <definedName name="solver_itr" localSheetId="11" hidden="1">2147483647</definedName>
    <definedName name="solver_lhs1" localSheetId="11" hidden="1">Solver!$C$6:$C$11</definedName>
    <definedName name="solver_lhs2" localSheetId="11" hidden="1">Solver!$C$6:$C$11</definedName>
    <definedName name="solver_lhs3" localSheetId="11" hidden="1">Solver!$D$13:$J$13</definedName>
    <definedName name="solver_mip" localSheetId="11" hidden="1">2147483647</definedName>
    <definedName name="solver_mni" localSheetId="11" hidden="1">30</definedName>
    <definedName name="solver_mrt" localSheetId="11" hidden="1">0.075</definedName>
    <definedName name="solver_msl" localSheetId="11" hidden="1">2</definedName>
    <definedName name="solver_neg" localSheetId="11" hidden="1">1</definedName>
    <definedName name="solver_nod" localSheetId="11" hidden="1">2147483647</definedName>
    <definedName name="solver_num" localSheetId="11" hidden="1">3</definedName>
    <definedName name="solver_nwt" localSheetId="11" hidden="1">1</definedName>
    <definedName name="solver_opt" localSheetId="11" hidden="1">Solver!$D$21</definedName>
    <definedName name="solver_pre" localSheetId="11" hidden="1">0.000001</definedName>
    <definedName name="solver_rbv" localSheetId="11" hidden="1">1</definedName>
    <definedName name="solver_rel1" localSheetId="11" hidden="1">4</definedName>
    <definedName name="solver_rel2" localSheetId="11" hidden="1">3</definedName>
    <definedName name="solver_rel3" localSheetId="11" hidden="1">3</definedName>
    <definedName name="solver_rhs1" localSheetId="11" hidden="1">integer</definedName>
    <definedName name="solver_rhs2" localSheetId="11" hidden="1">0</definedName>
    <definedName name="solver_rhs3" localSheetId="11" hidden="1">Solver!$D$15:$J$15</definedName>
    <definedName name="solver_rlx" localSheetId="11" hidden="1">2</definedName>
    <definedName name="solver_rsd" localSheetId="11" hidden="1">0</definedName>
    <definedName name="solver_scl" localSheetId="11" hidden="1">1</definedName>
    <definedName name="solver_sho" localSheetId="11" hidden="1">2</definedName>
    <definedName name="solver_ssz" localSheetId="11" hidden="1">100</definedName>
    <definedName name="solver_tim" localSheetId="11" hidden="1">2147483647</definedName>
    <definedName name="solver_tol" localSheetId="11" hidden="1">0.01</definedName>
    <definedName name="solver_typ" localSheetId="11" hidden="1">2</definedName>
    <definedName name="solver_val" localSheetId="11" hidden="1">0</definedName>
    <definedName name="solver_ver" localSheetId="11" hidden="1">3</definedName>
    <definedName name="Sun__Mon">Solver!$C$11</definedName>
    <definedName name="Thu__Fri">Solver!$C$9</definedName>
    <definedName name="Tue__Wed">Solver!$C$7</definedName>
    <definedName name="Wed__Thu">Solver!$C$8</definedName>
  </definedNames>
  <calcPr calcId="145621"/>
  <pivotCaches>
    <pivotCache cacheId="0" r:id="rId15"/>
  </pivotCaches>
</workbook>
</file>

<file path=xl/calcChain.xml><?xml version="1.0" encoding="utf-8"?>
<calcChain xmlns="http://schemas.openxmlformats.org/spreadsheetml/2006/main">
  <c r="D20" i="17" l="1"/>
  <c r="J13" i="17"/>
  <c r="I13" i="17"/>
  <c r="H13" i="17"/>
  <c r="G13" i="17"/>
  <c r="F13" i="17"/>
  <c r="E13" i="17"/>
  <c r="D13" i="17"/>
  <c r="C13" i="17"/>
  <c r="D21" i="17" l="1"/>
  <c r="A3" i="1" l="1"/>
  <c r="F13" i="12" l="1"/>
  <c r="G13" i="12"/>
  <c r="H13" i="12"/>
  <c r="I13" i="12"/>
  <c r="J13" i="12"/>
  <c r="E13" i="12"/>
  <c r="D13" i="12"/>
  <c r="D20" i="12"/>
  <c r="C13" i="12"/>
  <c r="D21" i="12" s="1"/>
  <c r="B7" i="11" l="1"/>
  <c r="B11" i="11" s="1"/>
  <c r="H37" i="8" l="1"/>
  <c r="H38" i="8"/>
  <c r="H39" i="8"/>
  <c r="H40" i="8"/>
  <c r="H22" i="8"/>
  <c r="H23" i="8"/>
  <c r="H24" i="8"/>
  <c r="H25" i="8"/>
  <c r="H26" i="8"/>
  <c r="H27" i="8"/>
  <c r="H28" i="8"/>
  <c r="H29" i="8"/>
  <c r="H30" i="8"/>
  <c r="H31" i="8"/>
  <c r="H32" i="8"/>
  <c r="H33" i="8"/>
  <c r="H34" i="8"/>
  <c r="H35" i="8"/>
  <c r="H36" i="8"/>
  <c r="H15" i="8"/>
  <c r="H16" i="8"/>
  <c r="H17" i="8"/>
  <c r="H18" i="8"/>
  <c r="H19" i="8"/>
  <c r="H20" i="8"/>
  <c r="H21" i="8"/>
  <c r="H14" i="8"/>
  <c r="G45" i="5"/>
  <c r="G39" i="5"/>
  <c r="G32" i="5"/>
  <c r="G30" i="5"/>
  <c r="G25" i="5"/>
  <c r="G46" i="5" s="1"/>
  <c r="D38" i="2"/>
  <c r="D37" i="2"/>
  <c r="D36" i="2"/>
  <c r="D35" i="2"/>
  <c r="D34" i="2"/>
  <c r="G11" i="1"/>
  <c r="G10" i="1"/>
  <c r="G9" i="1"/>
  <c r="G8" i="1"/>
  <c r="G7" i="1"/>
  <c r="D11" i="1"/>
  <c r="D10" i="1"/>
  <c r="D9" i="1"/>
  <c r="D8" i="1"/>
  <c r="G12" i="1" l="1"/>
  <c r="D39" i="2"/>
  <c r="E39" i="2" s="1"/>
  <c r="E34" i="2" l="1"/>
  <c r="E37" i="2"/>
  <c r="E38" i="2"/>
  <c r="E35" i="2"/>
  <c r="E36" i="2"/>
</calcChain>
</file>

<file path=xl/sharedStrings.xml><?xml version="1.0" encoding="utf-8"?>
<sst xmlns="http://schemas.openxmlformats.org/spreadsheetml/2006/main" count="1074" uniqueCount="204">
  <si>
    <t>Item #</t>
  </si>
  <si>
    <t>Category</t>
  </si>
  <si>
    <t>Oak</t>
  </si>
  <si>
    <t>Cherry</t>
  </si>
  <si>
    <t>Maple</t>
  </si>
  <si>
    <t>Pear</t>
  </si>
  <si>
    <t>Magnolia</t>
  </si>
  <si>
    <t>Tree Name</t>
  </si>
  <si>
    <t>Retail Price</t>
  </si>
  <si>
    <t>Light</t>
  </si>
  <si>
    <t>Landscape Use</t>
  </si>
  <si>
    <t>Golden Oak</t>
  </si>
  <si>
    <t>Partial Sun</t>
  </si>
  <si>
    <t>Erosion</t>
  </si>
  <si>
    <t>Columnar English</t>
  </si>
  <si>
    <t>Full Shade</t>
  </si>
  <si>
    <t>Border</t>
  </si>
  <si>
    <t>Coral Bark</t>
  </si>
  <si>
    <t>Partial Shade</t>
  </si>
  <si>
    <t>Crimson King</t>
  </si>
  <si>
    <t>Japanese Blooming</t>
  </si>
  <si>
    <t>Black Japanese</t>
  </si>
  <si>
    <t>Artist Flowering</t>
  </si>
  <si>
    <t>Bing Small Sweet</t>
  </si>
  <si>
    <t>Bartlett</t>
  </si>
  <si>
    <t>Bloodgood</t>
  </si>
  <si>
    <t>Sentry</t>
  </si>
  <si>
    <t>Burgundy Bell</t>
  </si>
  <si>
    <t>Lace Maple</t>
  </si>
  <si>
    <t xml:space="preserve">Partial Sun </t>
  </si>
  <si>
    <t>Emerald Elf</t>
  </si>
  <si>
    <t>Ginger Pear</t>
  </si>
  <si>
    <t>Fernleaf</t>
  </si>
  <si>
    <t>Bing Sweet</t>
  </si>
  <si>
    <t>Butterfly Japanese</t>
  </si>
  <si>
    <t>Ever Red</t>
  </si>
  <si>
    <t>Osakazuki</t>
  </si>
  <si>
    <t>Anna</t>
  </si>
  <si>
    <t>Woodland Garden</t>
  </si>
  <si>
    <t>Palo Alto</t>
  </si>
  <si>
    <t>Pacific Fire</t>
  </si>
  <si>
    <t>Cheals Weeping</t>
  </si>
  <si>
    <t xml:space="preserve">Embers </t>
  </si>
  <si>
    <t xml:space="preserve">Beurre </t>
  </si>
  <si>
    <t>Bradford</t>
  </si>
  <si>
    <t>Quantity in Stock</t>
  </si>
  <si>
    <t>ABC Tree Nursery</t>
  </si>
  <si>
    <t>At Dec 31 2014</t>
  </si>
  <si>
    <t>Average Price</t>
  </si>
  <si>
    <t>Median Price</t>
  </si>
  <si>
    <t>Lowest Price</t>
  </si>
  <si>
    <t>Highest Price</t>
  </si>
  <si>
    <t>Stock Level</t>
  </si>
  <si>
    <t>Total Oak Tree</t>
  </si>
  <si>
    <t>Total Cherry Tree</t>
  </si>
  <si>
    <t>Total Magnolia Tree</t>
  </si>
  <si>
    <t>Total Maple Tree</t>
  </si>
  <si>
    <t>Total Pear Tree</t>
  </si>
  <si>
    <t>Total Tree in Stock</t>
  </si>
  <si>
    <t>Oak Total</t>
  </si>
  <si>
    <t>Cherry Total</t>
  </si>
  <si>
    <t>Magnolia Total</t>
  </si>
  <si>
    <t>Maple Total</t>
  </si>
  <si>
    <t>Pear Total</t>
  </si>
  <si>
    <t>Grand Total</t>
  </si>
  <si>
    <t>Total Trees in Stock</t>
  </si>
  <si>
    <t>Sum of Quantity in Stock</t>
  </si>
  <si>
    <t>(All)</t>
  </si>
  <si>
    <t xml:space="preserve">
Landscape Use</t>
  </si>
  <si>
    <t>HOUSE LOAN</t>
  </si>
  <si>
    <t>Amount of loan</t>
  </si>
  <si>
    <t>Period (years)</t>
  </si>
  <si>
    <t>Interest rate (per year)</t>
  </si>
  <si>
    <t>Payment (per month)</t>
  </si>
  <si>
    <t>Down payment</t>
  </si>
  <si>
    <t>Purchased price</t>
  </si>
  <si>
    <t>Schedule</t>
  </si>
  <si>
    <t>A</t>
  </si>
  <si>
    <t>B</t>
  </si>
  <si>
    <t>C</t>
  </si>
  <si>
    <t>D</t>
  </si>
  <si>
    <t>E</t>
  </si>
  <si>
    <t>F</t>
  </si>
  <si>
    <t>Day off</t>
  </si>
  <si>
    <t>Mon</t>
  </si>
  <si>
    <t>Mon, Tue</t>
  </si>
  <si>
    <t>Tue, Wed</t>
  </si>
  <si>
    <t>Wed, Thu</t>
  </si>
  <si>
    <t>Thu, Fri</t>
  </si>
  <si>
    <t>Sat, Sun</t>
  </si>
  <si>
    <t>Sun, Mon</t>
  </si>
  <si>
    <t>Tue</t>
  </si>
  <si>
    <t>Wed</t>
  </si>
  <si>
    <t>Thu</t>
  </si>
  <si>
    <t>Fri</t>
  </si>
  <si>
    <t>Sat</t>
  </si>
  <si>
    <t>Sun</t>
  </si>
  <si>
    <t>Schedule Totals</t>
  </si>
  <si>
    <t>Total Demand</t>
  </si>
  <si>
    <t>Wage per hour:</t>
  </si>
  <si>
    <t>Number of 
employees</t>
  </si>
  <si>
    <t>Weekly wage per server</t>
  </si>
  <si>
    <t>Weekly payroll expense</t>
  </si>
  <si>
    <t>Evening Shift Server Schedule</t>
  </si>
  <si>
    <t>Number of hours working per day</t>
  </si>
  <si>
    <t>Mon__Tue</t>
  </si>
  <si>
    <t>Tue__Wed</t>
  </si>
  <si>
    <t>Wed__Thu</t>
  </si>
  <si>
    <t>Thu__Fri</t>
  </si>
  <si>
    <t>Sat__Sun</t>
  </si>
  <si>
    <t>Sun__Mon</t>
  </si>
  <si>
    <t>$D$19</t>
  </si>
  <si>
    <t>Option 1</t>
  </si>
  <si>
    <t>Created by Datco on 9/18/2015</t>
  </si>
  <si>
    <t>Option 2</t>
  </si>
  <si>
    <t>Option 3</t>
  </si>
  <si>
    <t>Scenario Summary</t>
  </si>
  <si>
    <t>Changing Cells:</t>
  </si>
  <si>
    <t>Current Values:</t>
  </si>
  <si>
    <t>Result Cells:</t>
  </si>
  <si>
    <t>Notes:  Current Values column represents values of changing cells at</t>
  </si>
  <si>
    <t>time Scenario Summary Report was created.  Changing cells for each</t>
  </si>
  <si>
    <t>scenario are highlighted in gray.</t>
  </si>
  <si>
    <t>Thao Chau</t>
  </si>
  <si>
    <t>The chart gives us the portion of each tree category in the total quanity in stock. Oak tree, 
Pear tree, Maple tree, Cherry tree, and Magnolia ocupies 32%, 27%,20%,16%, and 4% in 
quantity in stock respectively.</t>
  </si>
  <si>
    <r>
      <rPr>
        <b/>
        <sz val="11"/>
        <color theme="1"/>
        <rFont val="Calibri"/>
        <family val="2"/>
        <scheme val="minor"/>
      </rPr>
      <t>This is the stock list of ABC Tree Bursery at Dec 31 2014</t>
    </r>
    <r>
      <rPr>
        <sz val="11"/>
        <color theme="1"/>
        <rFont val="Calibri"/>
        <family val="2"/>
        <scheme val="minor"/>
      </rPr>
      <t>:
Using Average function to display the average price of the trees
Using Median function to display the median price of the trees
Using Min function to display the lowest price of the trees
Using Max function to display the highest price of the trees
Using Auto Sum function to add the quantity in stock of each tree 
category and total tree in stock</t>
    </r>
  </si>
  <si>
    <t>Autofilter is used to display the quantity in stock of Cherry Tree with 
the quantity less than 70, so that it's easy to place new order for this type 
of tree.</t>
  </si>
  <si>
    <t>Sort command is used in this sheet to sort Category from A to Z, 
retail price from smallest to largest, and light from A to Z. 
Conditional formatting is also used in this sheet to highlight 
trees with quantity in stock less than 70.
Combing sort command and conditional formatting help us to 
point out the tree with low stock so that we can place new order on time.</t>
  </si>
  <si>
    <t>Subtotals is used in this sheet to display the subtotals of quantity 
in stock of each tree category.</t>
  </si>
  <si>
    <t>Using IF function in this sheet helps to check the stock level 
of each tree. If the stock level is less than 70, then the word "Order" will display in stock level column and company will place new order.</t>
  </si>
  <si>
    <t xml:space="preserve">Using Pivot Table and Pivot Chart in this worksheet help us visualize the quantity in 
stock of each tree category particularly in landscape use and how much light they provide </t>
  </si>
  <si>
    <t>I want to buy a house. I can afford down payment $20,000, and monthly payment $1,500. With the interest rate 4% and the period in 15 years, how much is the house I can buy?
Using Goal Seek command to solve this problem.
The result displays that I can buy a house with price $222,788</t>
  </si>
  <si>
    <t>At December 31 2014</t>
  </si>
  <si>
    <t>This is the stock list of ABC Nursery at Dec 31 2014</t>
  </si>
  <si>
    <t>Microsoft Excel 14.0 Answer Report</t>
  </si>
  <si>
    <t>Worksheet: [Thao - Excel Project.xlsx]Solver</t>
  </si>
  <si>
    <t>Report Created: 9/24/2015 7:20:55 PM</t>
  </si>
  <si>
    <t>Result: Solver found a solution.  All Constraints and optimality conditions are satisfied.</t>
  </si>
  <si>
    <t>Solver Engine</t>
  </si>
  <si>
    <t>Engine: GRG Nonlinear</t>
  </si>
  <si>
    <t>Solution Time: 0.265 Seconds.</t>
  </si>
  <si>
    <t>Iterations: 0 Subproblems: 14</t>
  </si>
  <si>
    <t>Solver Options</t>
  </si>
  <si>
    <t>Max Time Unlimited,  Iterations Unlimited, Precision 0.000001, Use Automatic Scaling</t>
  </si>
  <si>
    <t xml:space="preserve"> Convergence 0.0001, Population Size 100, Random Seed 0, Derivatives Forward, Require Bounds</t>
  </si>
  <si>
    <t>Max Subproblems Unlimited, Max Integer Sols Unlimited, Integer Tolerance 1%, Assume NonNegative</t>
  </si>
  <si>
    <t>Objective Cell (Min)</t>
  </si>
  <si>
    <t>Cell</t>
  </si>
  <si>
    <t>Name</t>
  </si>
  <si>
    <t>Original Value</t>
  </si>
  <si>
    <t>Final Value</t>
  </si>
  <si>
    <t>Variable Cells</t>
  </si>
  <si>
    <t>Integer</t>
  </si>
  <si>
    <t>Constraints</t>
  </si>
  <si>
    <t>Cell Value</t>
  </si>
  <si>
    <t>Formula</t>
  </si>
  <si>
    <t>Status</t>
  </si>
  <si>
    <t>Slack</t>
  </si>
  <si>
    <t>$D$21</t>
  </si>
  <si>
    <t>Weekly payroll expense Mon</t>
  </si>
  <si>
    <t>$C$6</t>
  </si>
  <si>
    <t>$C$7</t>
  </si>
  <si>
    <t>$C$8</t>
  </si>
  <si>
    <t>$C$9</t>
  </si>
  <si>
    <t>$C$10</t>
  </si>
  <si>
    <t>$C$11</t>
  </si>
  <si>
    <t>$D$13</t>
  </si>
  <si>
    <t>Schedule Totals Mon</t>
  </si>
  <si>
    <t>$D$13&gt;=$D$15</t>
  </si>
  <si>
    <t>Binding</t>
  </si>
  <si>
    <t>$E$13</t>
  </si>
  <si>
    <t>Schedule Totals Tue</t>
  </si>
  <si>
    <t>$E$13&gt;=$E$15</t>
  </si>
  <si>
    <t>Not Binding</t>
  </si>
  <si>
    <t>$F$13</t>
  </si>
  <si>
    <t>Schedule Totals Wed</t>
  </si>
  <si>
    <t>$F$13&gt;=$F$15</t>
  </si>
  <si>
    <t>$G$13</t>
  </si>
  <si>
    <t>Schedule Totals Thu</t>
  </si>
  <si>
    <t>$G$13&gt;=$G$15</t>
  </si>
  <si>
    <t>$H$13</t>
  </si>
  <si>
    <t>Schedule Totals Fri</t>
  </si>
  <si>
    <t>$H$13&gt;=$H$15</t>
  </si>
  <si>
    <t>$I$13</t>
  </si>
  <si>
    <t>Schedule Totals Sat</t>
  </si>
  <si>
    <t>$I$13&gt;=$I$15</t>
  </si>
  <si>
    <t>$J$13</t>
  </si>
  <si>
    <t>Schedule Totals Sun</t>
  </si>
  <si>
    <t>$J$13&gt;=$J$15</t>
  </si>
  <si>
    <t>$C$6&gt;=0</t>
  </si>
  <si>
    <t>$C$7&gt;=0</t>
  </si>
  <si>
    <t>$C$8&gt;=0</t>
  </si>
  <si>
    <t>$C$9&gt;=0</t>
  </si>
  <si>
    <t>$C$10&gt;=0</t>
  </si>
  <si>
    <t>$C$11&gt;=0</t>
  </si>
  <si>
    <t>$C$6:$C$11=Integer</t>
  </si>
  <si>
    <t>$C$6:$C$11</t>
  </si>
  <si>
    <t>$D$13:$J$13 &gt;= $D$15:$J$15</t>
  </si>
  <si>
    <t>$C$6:$C$11 &gt;= 0</t>
  </si>
  <si>
    <t>A manager of a restaurant want to schedule the evening shift for
 her employee. Her goal is to minimize the weekly payroll 
expense and each employee can have 2 day off per week . She 
observed the quantity of customers who came to her restaurant 
every night and came up with the number of employees she 
needed for each night. She has 5 schedules named A to F. She 
marks 0 for the day off and 1 for the day working in the weekly schedule table. The number of employees she schedules must be equal or larger than the one she demands. She uses Solver to solve this problem.</t>
  </si>
  <si>
    <t>Total Demand 
(Constraint)</t>
  </si>
  <si>
    <t>The minimum weekly payroll expense is $10,800.00</t>
  </si>
  <si>
    <t>Using the same data sheet with Solver
The manager of the restaurant already had the best solution for her 
problem. But she wants to know how much wage expense change if 
she decreases or increases the number of employee in each schedule.
She uses Scenario Manager to compare the changes in each option. Option 1 is her best solution. For option 2, she increases one employee
 in schedule Thu_Fri and the expense is inceased. For option 3, she decreases two employees in schedule Wed_Thu and expense is decreased.</t>
  </si>
  <si>
    <t>Data source from www.pearsonhighered.com/go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</si>
</sst>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
      <b/>
      <sz val="12"/>
      <color indexed="9"/>
      <name val="Calibri"/>
      <family val="2"/>
      <scheme val="minor"/>
    </font>
    <font>
      <b/>
      <sz val="11"/>
      <color indexed="8"/>
      <name val="Calibri"/>
      <family val="2"/>
      <scheme val="minor"/>
    </font>
    <font>
      <b/>
      <sz val="11"/>
      <color indexed="18"/>
      <name val="Calibri"/>
      <family val="2"/>
      <scheme val="minor"/>
    </font>
    <font>
      <sz val="10"/>
      <color indexed="9"/>
      <name val="Calibri"/>
      <family val="2"/>
      <scheme val="minor"/>
    </font>
    <font>
      <sz val="8"/>
      <color theme="1"/>
      <name val="Calibri"/>
      <family val="2"/>
      <scheme val="minor"/>
    </font>
    <font>
      <b/>
      <sz val="11"/>
      <color indexed="18"/>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indexed="20"/>
        <bgColor indexed="24"/>
      </patternFill>
    </fill>
    <fill>
      <patternFill patternType="solid">
        <fgColor indexed="22"/>
        <bgColor indexed="24"/>
      </patternFill>
    </fill>
    <fill>
      <patternFill patternType="solid">
        <fgColor indexed="22"/>
        <bgColor indexed="7"/>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medium">
        <color indexed="23"/>
      </top>
      <bottom style="medium">
        <color indexed="23"/>
      </bottom>
      <diagonal/>
    </border>
    <border>
      <left/>
      <right/>
      <top style="thin">
        <color indexed="23"/>
      </top>
      <bottom style="medium">
        <color indexed="23"/>
      </bottom>
      <diagonal/>
    </border>
    <border>
      <left/>
      <right/>
      <top style="thin">
        <color indexed="23"/>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0" fillId="0" borderId="0" xfId="0" applyAlignment="1">
      <alignment horizontal="center"/>
    </xf>
    <xf numFmtId="44" fontId="0" fillId="0" borderId="0" xfId="2" applyFont="1"/>
    <xf numFmtId="0" fontId="2" fillId="0" borderId="0" xfId="0" applyFont="1"/>
    <xf numFmtId="164" fontId="0" fillId="0" borderId="0" xfId="1" applyNumberFormat="1" applyFont="1"/>
    <xf numFmtId="164" fontId="2" fillId="0" borderId="0" xfId="1" applyNumberFormat="1" applyFont="1"/>
    <xf numFmtId="9" fontId="0" fillId="0" borderId="0" xfId="3" applyFont="1"/>
    <xf numFmtId="0" fontId="0" fillId="0" borderId="1" xfId="0" applyBorder="1" applyAlignment="1">
      <alignment horizontal="center"/>
    </xf>
    <xf numFmtId="0" fontId="0" fillId="0" borderId="1" xfId="0" applyBorder="1"/>
    <xf numFmtId="2" fontId="0" fillId="0" borderId="1" xfId="0" applyNumberFormat="1" applyBorder="1"/>
    <xf numFmtId="0" fontId="2" fillId="0" borderId="1" xfId="0" applyFont="1" applyBorder="1" applyAlignment="1">
      <alignment horizontal="center"/>
    </xf>
    <xf numFmtId="2" fontId="2" fillId="0" borderId="1" xfId="0" applyNumberFormat="1" applyFont="1" applyBorder="1" applyAlignment="1">
      <alignment horizontal="center"/>
    </xf>
    <xf numFmtId="0" fontId="2" fillId="0" borderId="1" xfId="0" applyFont="1" applyBorder="1"/>
    <xf numFmtId="44" fontId="2" fillId="0" borderId="0" xfId="2" applyFont="1"/>
    <xf numFmtId="0" fontId="0" fillId="0" borderId="0" xfId="0" applyBorder="1" applyAlignment="1">
      <alignment horizontal="center"/>
    </xf>
    <xf numFmtId="0" fontId="0" fillId="0" borderId="0" xfId="0" applyBorder="1"/>
    <xf numFmtId="2" fontId="0" fillId="0" borderId="0" xfId="0" applyNumberFormat="1" applyBorder="1"/>
    <xf numFmtId="0" fontId="2" fillId="0" borderId="0" xfId="0" applyFont="1" applyBorder="1"/>
    <xf numFmtId="0" fontId="0" fillId="0" borderId="1" xfId="0" pivotButton="1" applyBorder="1"/>
    <xf numFmtId="0" fontId="0" fillId="0" borderId="1" xfId="0" applyBorder="1" applyAlignment="1">
      <alignment horizontal="left"/>
    </xf>
    <xf numFmtId="0" fontId="0" fillId="0" borderId="1" xfId="0" applyNumberFormat="1" applyBorder="1"/>
    <xf numFmtId="0" fontId="6" fillId="0" borderId="0" xfId="0" applyFont="1"/>
    <xf numFmtId="0" fontId="4" fillId="0" borderId="0" xfId="0" applyFont="1"/>
    <xf numFmtId="165" fontId="4" fillId="0" borderId="0" xfId="2" applyNumberFormat="1" applyFont="1"/>
    <xf numFmtId="10" fontId="4" fillId="0" borderId="0" xfId="0" applyNumberFormat="1" applyFont="1"/>
    <xf numFmtId="8" fontId="4" fillId="0" borderId="0" xfId="0" applyNumberFormat="1" applyFont="1"/>
    <xf numFmtId="0" fontId="7" fillId="0" borderId="0" xfId="0" applyFont="1"/>
    <xf numFmtId="0" fontId="2" fillId="0" borderId="1" xfId="0" applyFont="1" applyBorder="1" applyAlignment="1">
      <alignment horizontal="center" wrapText="1"/>
    </xf>
    <xf numFmtId="0" fontId="0" fillId="0" borderId="0" xfId="0" applyFill="1" applyBorder="1" applyAlignment="1"/>
    <xf numFmtId="44" fontId="0" fillId="0" borderId="4" xfId="0" applyNumberFormat="1" applyFill="1" applyBorder="1" applyAlignment="1"/>
    <xf numFmtId="0" fontId="8" fillId="3" borderId="5" xfId="0" applyFont="1" applyFill="1" applyBorder="1" applyAlignment="1">
      <alignment horizontal="left"/>
    </xf>
    <xf numFmtId="0" fontId="8" fillId="3" borderId="3" xfId="0" applyFont="1" applyFill="1" applyBorder="1" applyAlignment="1">
      <alignment horizontal="left"/>
    </xf>
    <xf numFmtId="0" fontId="0" fillId="0" borderId="2" xfId="0" applyFill="1" applyBorder="1" applyAlignment="1"/>
    <xf numFmtId="0" fontId="9" fillId="4" borderId="0" xfId="0" applyFont="1" applyFill="1" applyBorder="1" applyAlignment="1">
      <alignment horizontal="left"/>
    </xf>
    <xf numFmtId="0" fontId="10" fillId="4" borderId="2" xfId="0" applyFont="1" applyFill="1" applyBorder="1" applyAlignment="1">
      <alignment horizontal="left"/>
    </xf>
    <xf numFmtId="0" fontId="9" fillId="4" borderId="4" xfId="0" applyFont="1" applyFill="1" applyBorder="1" applyAlignment="1">
      <alignment horizontal="left"/>
    </xf>
    <xf numFmtId="0" fontId="11" fillId="3" borderId="3" xfId="0" applyFont="1" applyFill="1" applyBorder="1" applyAlignment="1">
      <alignment horizontal="right"/>
    </xf>
    <xf numFmtId="0" fontId="11" fillId="3" borderId="5" xfId="0" applyFont="1" applyFill="1" applyBorder="1" applyAlignment="1">
      <alignment horizontal="right"/>
    </xf>
    <xf numFmtId="0" fontId="0" fillId="5" borderId="0" xfId="0" applyFill="1" applyBorder="1" applyAlignment="1"/>
    <xf numFmtId="0" fontId="12" fillId="0" borderId="0" xfId="0" applyFont="1" applyFill="1" applyBorder="1" applyAlignment="1">
      <alignment vertical="top" wrapText="1"/>
    </xf>
    <xf numFmtId="165" fontId="4" fillId="2" borderId="0" xfId="2" applyNumberFormat="1" applyFont="1" applyFill="1"/>
    <xf numFmtId="0" fontId="0" fillId="2" borderId="1" xfId="0" applyFill="1" applyBorder="1"/>
    <xf numFmtId="14" fontId="0" fillId="0" borderId="0" xfId="0" applyNumberFormat="1"/>
    <xf numFmtId="0" fontId="0" fillId="0" borderId="0" xfId="0" applyAlignment="1">
      <alignment wrapText="1"/>
    </xf>
    <xf numFmtId="0" fontId="5" fillId="0" borderId="0" xfId="0" applyFont="1"/>
    <xf numFmtId="0" fontId="0" fillId="0" borderId="0" xfId="0" applyAlignment="1">
      <alignment wrapText="1"/>
    </xf>
    <xf numFmtId="0" fontId="0" fillId="0" borderId="0" xfId="0"/>
    <xf numFmtId="44" fontId="2" fillId="2" borderId="0" xfId="2" applyFont="1" applyFill="1"/>
    <xf numFmtId="0" fontId="0" fillId="0" borderId="7" xfId="0" applyFill="1" applyBorder="1" applyAlignment="1"/>
    <xf numFmtId="0" fontId="13" fillId="0" borderId="6" xfId="0" applyFont="1" applyFill="1" applyBorder="1" applyAlignment="1">
      <alignment horizontal="center"/>
    </xf>
    <xf numFmtId="0" fontId="0" fillId="0" borderId="8" xfId="0" applyFill="1" applyBorder="1" applyAlignment="1"/>
    <xf numFmtId="44" fontId="0" fillId="0" borderId="7" xfId="0" applyNumberFormat="1" applyFill="1" applyBorder="1" applyAlignment="1"/>
    <xf numFmtId="0" fontId="0" fillId="0" borderId="8" xfId="0" applyNumberFormat="1" applyFill="1" applyBorder="1" applyAlignment="1"/>
    <xf numFmtId="0" fontId="0" fillId="0" borderId="7" xfId="0" applyNumberFormat="1" applyFill="1" applyBorder="1" applyAlignment="1"/>
    <xf numFmtId="0" fontId="0" fillId="0" borderId="0" xfId="0" applyNumberFormat="1" applyFill="1" applyBorder="1" applyAlignment="1"/>
    <xf numFmtId="0" fontId="13" fillId="0" borderId="0" xfId="0" applyFont="1" applyFill="1" applyBorder="1" applyAlignment="1">
      <alignment horizontal="center"/>
    </xf>
    <xf numFmtId="0" fontId="14" fillId="0" borderId="0" xfId="0" applyFont="1" applyFill="1" applyBorder="1" applyAlignment="1">
      <alignment horizontal="left"/>
    </xf>
    <xf numFmtId="0" fontId="14" fillId="0" borderId="8" xfId="0" applyFont="1" applyFill="1" applyBorder="1" applyAlignment="1">
      <alignment horizontal="left"/>
    </xf>
    <xf numFmtId="0" fontId="0" fillId="0" borderId="0" xfId="0"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left" wrapText="1"/>
    </xf>
    <xf numFmtId="0" fontId="5" fillId="0" borderId="0" xfId="0" applyFont="1" applyAlignment="1">
      <alignment horizontal="center"/>
    </xf>
    <xf numFmtId="0" fontId="0" fillId="0" borderId="0" xfId="0" applyAlignment="1">
      <alignment horizontal="left"/>
    </xf>
    <xf numFmtId="0" fontId="0" fillId="0" borderId="0" xfId="0" applyAlignment="1">
      <alignment wrapText="1"/>
    </xf>
    <xf numFmtId="0" fontId="0" fillId="0" borderId="0" xfId="0"/>
    <xf numFmtId="0" fontId="2" fillId="0" borderId="0" xfId="0" applyFont="1" applyAlignment="1">
      <alignment horizontal="center" wrapText="1"/>
    </xf>
    <xf numFmtId="0" fontId="2" fillId="0" borderId="0" xfId="0" applyFont="1" applyAlignment="1">
      <alignment horizontal="center"/>
    </xf>
  </cellXfs>
  <cellStyles count="4">
    <cellStyle name="Comma" xfId="1" builtinId="3"/>
    <cellStyle name="Currency" xfId="2" builtinId="4"/>
    <cellStyle name="Normal" xfId="0" builtinId="0"/>
    <cellStyle name="Percent" xfId="3" builtinId="5"/>
  </cellStyles>
  <dxfs count="5">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0.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9.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chartsheet" Target="chartsheets/sheet1.xml"/><Relationship Id="rId14" Type="http://schemas.openxmlformats.org/officeDocument/2006/relationships/worksheet" Target="worksheets/sheet1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dLblPos val="ctr"/>
            <c:showLegendKey val="0"/>
            <c:showVal val="1"/>
            <c:showCatName val="0"/>
            <c:showSerName val="0"/>
            <c:showPercent val="0"/>
            <c:showBubbleSize val="0"/>
            <c:showLeaderLines val="1"/>
          </c:dLbls>
          <c:cat>
            <c:strRef>
              <c:f>'Chart of Tree Stock'!$C$34:$C$38</c:f>
              <c:strCache>
                <c:ptCount val="5"/>
                <c:pt idx="0">
                  <c:v>Total Oak Tree</c:v>
                </c:pt>
                <c:pt idx="1">
                  <c:v>Total Cherry Tree</c:v>
                </c:pt>
                <c:pt idx="2">
                  <c:v>Total Magnolia Tree</c:v>
                </c:pt>
                <c:pt idx="3">
                  <c:v>Total Maple Tree</c:v>
                </c:pt>
                <c:pt idx="4">
                  <c:v>Total Pear Tree</c:v>
                </c:pt>
              </c:strCache>
            </c:strRef>
          </c:cat>
          <c:val>
            <c:numRef>
              <c:f>'Chart of Tree Stock'!$E$34:$E$38</c:f>
              <c:numCache>
                <c:formatCode>0%</c:formatCode>
                <c:ptCount val="5"/>
                <c:pt idx="0">
                  <c:v>0.32127507163323782</c:v>
                </c:pt>
                <c:pt idx="1">
                  <c:v>0.1608166189111748</c:v>
                </c:pt>
                <c:pt idx="2">
                  <c:v>4.047277936962751E-2</c:v>
                </c:pt>
                <c:pt idx="3">
                  <c:v>0.20451289398280803</c:v>
                </c:pt>
                <c:pt idx="4">
                  <c:v>0.27292263610315187</c:v>
                </c:pt>
              </c:numCache>
            </c:numRef>
          </c:val>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[Copy of  Excel Project Example.xlsx]Pivot Table!PivotTable1</c:name>
    <c:fmtId val="1"/>
  </c:pivotSource>
  <c:chart>
    <c:autoTitleDeleted val="0"/>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
        <c:idx val="5"/>
        <c:marker>
          <c:symbol val="none"/>
        </c:marker>
      </c:pivotFmt>
      <c:pivotFmt>
        <c:idx val="6"/>
        <c:marker>
          <c:symbol val="none"/>
        </c:marker>
      </c:pivotFmt>
      <c:pivotFmt>
        <c:idx val="7"/>
        <c:marker>
          <c:symbol val="none"/>
        </c:marker>
      </c:pivotFmt>
    </c:pivotFmts>
    <c:plotArea>
      <c:layout/>
      <c:barChart>
        <c:barDir val="col"/>
        <c:grouping val="clustered"/>
        <c:varyColors val="0"/>
        <c:ser>
          <c:idx val="0"/>
          <c:order val="0"/>
          <c:tx>
            <c:strRef>
              <c:f>'Pivot Table'!$B$6:$B$7</c:f>
              <c:strCache>
                <c:ptCount val="1"/>
                <c:pt idx="0">
                  <c:v>Full Shade</c:v>
                </c:pt>
              </c:strCache>
            </c:strRef>
          </c:tx>
          <c:invertIfNegative val="0"/>
          <c:cat>
            <c:strRef>
              <c:f>'Pivot Table'!$A$8:$A$11</c:f>
              <c:strCache>
                <c:ptCount val="3"/>
                <c:pt idx="0">
                  <c:v>Border</c:v>
                </c:pt>
                <c:pt idx="1">
                  <c:v>Erosion</c:v>
                </c:pt>
                <c:pt idx="2">
                  <c:v>Woodland Garden</c:v>
                </c:pt>
              </c:strCache>
            </c:strRef>
          </c:cat>
          <c:val>
            <c:numRef>
              <c:f>'Pivot Table'!$B$8:$B$11</c:f>
              <c:numCache>
                <c:formatCode>General</c:formatCode>
                <c:ptCount val="3"/>
                <c:pt idx="0">
                  <c:v>405</c:v>
                </c:pt>
                <c:pt idx="1">
                  <c:v>379</c:v>
                </c:pt>
              </c:numCache>
            </c:numRef>
          </c:val>
        </c:ser>
        <c:ser>
          <c:idx val="1"/>
          <c:order val="1"/>
          <c:tx>
            <c:strRef>
              <c:f>'Pivot Table'!$C$6:$C$7</c:f>
              <c:strCache>
                <c:ptCount val="1"/>
                <c:pt idx="0">
                  <c:v>Partial Shade</c:v>
                </c:pt>
              </c:strCache>
            </c:strRef>
          </c:tx>
          <c:invertIfNegative val="0"/>
          <c:cat>
            <c:strRef>
              <c:f>'Pivot Table'!$A$8:$A$11</c:f>
              <c:strCache>
                <c:ptCount val="3"/>
                <c:pt idx="0">
                  <c:v>Border</c:v>
                </c:pt>
                <c:pt idx="1">
                  <c:v>Erosion</c:v>
                </c:pt>
                <c:pt idx="2">
                  <c:v>Woodland Garden</c:v>
                </c:pt>
              </c:strCache>
            </c:strRef>
          </c:cat>
          <c:val>
            <c:numRef>
              <c:f>'Pivot Table'!$C$8:$C$11</c:f>
              <c:numCache>
                <c:formatCode>General</c:formatCode>
                <c:ptCount val="3"/>
                <c:pt idx="0">
                  <c:v>440</c:v>
                </c:pt>
                <c:pt idx="1">
                  <c:v>255</c:v>
                </c:pt>
              </c:numCache>
            </c:numRef>
          </c:val>
        </c:ser>
        <c:ser>
          <c:idx val="2"/>
          <c:order val="2"/>
          <c:tx>
            <c:strRef>
              <c:f>'Pivot Table'!$D$6:$D$7</c:f>
              <c:strCache>
                <c:ptCount val="1"/>
                <c:pt idx="0">
                  <c:v>Partial Sun</c:v>
                </c:pt>
              </c:strCache>
            </c:strRef>
          </c:tx>
          <c:invertIfNegative val="0"/>
          <c:cat>
            <c:strRef>
              <c:f>'Pivot Table'!$A$8:$A$11</c:f>
              <c:strCache>
                <c:ptCount val="3"/>
                <c:pt idx="0">
                  <c:v>Border</c:v>
                </c:pt>
                <c:pt idx="1">
                  <c:v>Erosion</c:v>
                </c:pt>
                <c:pt idx="2">
                  <c:v>Woodland Garden</c:v>
                </c:pt>
              </c:strCache>
            </c:strRef>
          </c:cat>
          <c:val>
            <c:numRef>
              <c:f>'Pivot Table'!$D$8:$D$11</c:f>
              <c:numCache>
                <c:formatCode>General</c:formatCode>
                <c:ptCount val="3"/>
                <c:pt idx="0">
                  <c:v>682</c:v>
                </c:pt>
                <c:pt idx="1">
                  <c:v>437</c:v>
                </c:pt>
                <c:pt idx="2">
                  <c:v>113</c:v>
                </c:pt>
              </c:numCache>
            </c:numRef>
          </c:val>
        </c:ser>
        <c:ser>
          <c:idx val="3"/>
          <c:order val="3"/>
          <c:tx>
            <c:strRef>
              <c:f>'Pivot Table'!$E$6:$E$7</c:f>
              <c:strCache>
                <c:ptCount val="1"/>
                <c:pt idx="0">
                  <c:v>Partial Sun </c:v>
                </c:pt>
              </c:strCache>
            </c:strRef>
          </c:tx>
          <c:invertIfNegative val="0"/>
          <c:cat>
            <c:strRef>
              <c:f>'Pivot Table'!$A$8:$A$11</c:f>
              <c:strCache>
                <c:ptCount val="3"/>
                <c:pt idx="0">
                  <c:v>Border</c:v>
                </c:pt>
                <c:pt idx="1">
                  <c:v>Erosion</c:v>
                </c:pt>
                <c:pt idx="2">
                  <c:v>Woodland Garden</c:v>
                </c:pt>
              </c:strCache>
            </c:strRef>
          </c:cat>
          <c:val>
            <c:numRef>
              <c:f>'Pivot Table'!$E$8:$E$11</c:f>
              <c:numCache>
                <c:formatCode>General</c:formatCode>
                <c:ptCount val="3"/>
                <c:pt idx="0">
                  <c:v>81</c:v>
                </c:pt>
              </c:numCache>
            </c:numRef>
          </c:val>
        </c:ser>
        <c:dLbls>
          <c:showLegendKey val="0"/>
          <c:showVal val="0"/>
          <c:showCatName val="0"/>
          <c:showSerName val="0"/>
          <c:showPercent val="0"/>
          <c:showBubbleSize val="0"/>
        </c:dLbls>
        <c:gapWidth val="150"/>
        <c:axId val="73126656"/>
        <c:axId val="73128192"/>
      </c:barChart>
      <c:catAx>
        <c:axId val="73126656"/>
        <c:scaling>
          <c:orientation val="minMax"/>
        </c:scaling>
        <c:delete val="0"/>
        <c:axPos val="b"/>
        <c:majorTickMark val="out"/>
        <c:minorTickMark val="none"/>
        <c:tickLblPos val="nextTo"/>
        <c:crossAx val="73128192"/>
        <c:crosses val="autoZero"/>
        <c:auto val="1"/>
        <c:lblAlgn val="ctr"/>
        <c:lblOffset val="100"/>
        <c:noMultiLvlLbl val="0"/>
      </c:catAx>
      <c:valAx>
        <c:axId val="73128192"/>
        <c:scaling>
          <c:orientation val="minMax"/>
        </c:scaling>
        <c:delete val="0"/>
        <c:axPos val="l"/>
        <c:majorGridlines/>
        <c:numFmt formatCode="General" sourceLinked="1"/>
        <c:majorTickMark val="out"/>
        <c:minorTickMark val="none"/>
        <c:tickLblPos val="nextTo"/>
        <c:crossAx val="73126656"/>
        <c:crosses val="autoZero"/>
        <c:crossBetween val="between"/>
      </c:valAx>
    </c:plotArea>
    <c:legend>
      <c:legendPos val="r"/>
      <c:overlay val="0"/>
    </c:legend>
    <c:plotVisOnly val="1"/>
    <c:dispBlanksAs val="gap"/>
    <c:showDLblsOverMax val="0"/>
  </c:chart>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sheetPr/>
  <sheetViews>
    <sheetView zoomScale="8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733425</xdr:colOff>
      <xdr:row>40</xdr:row>
      <xdr:rowOff>147637</xdr:rowOff>
    </xdr:from>
    <xdr:to>
      <xdr:col>6</xdr:col>
      <xdr:colOff>123825</xdr:colOff>
      <xdr:row>55</xdr:row>
      <xdr:rowOff>33337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absoluteAnchor>
    <xdr:pos x="0" y="0"/>
    <xdr:ext cx="8663214" cy="62706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atco" refreshedDate="42265.043716435182" createdVersion="4" refreshedVersion="4" minRefreshableVersion="3" recordCount="27">
  <cacheSource type="worksheet">
    <worksheetSource ref="A14:G41" sheet="5 functions"/>
  </cacheSource>
  <cacheFields count="7">
    <cacheField name="Item #" numFmtId="0">
      <sharedItems containsSemiMixedTypes="0" containsString="0" containsNumber="1" containsInteger="1" minValue="13129" maxValue="43153"/>
    </cacheField>
    <cacheField name="Category" numFmtId="0">
      <sharedItems count="5">
        <s v="Oak"/>
        <s v="Cherry"/>
        <s v="Magnolia"/>
        <s v="Maple"/>
        <s v="Pear"/>
      </sharedItems>
    </cacheField>
    <cacheField name="Tree Name" numFmtId="0">
      <sharedItems/>
    </cacheField>
    <cacheField name="Retail Price" numFmtId="2">
      <sharedItems containsSemiMixedTypes="0" containsString="0" containsNumber="1" minValue="102.99" maxValue="117.98"/>
    </cacheField>
    <cacheField name="Light" numFmtId="0">
      <sharedItems count="4">
        <s v="Partial Sun"/>
        <s v="Full Shade"/>
        <s v="Partial Shade"/>
        <s v="Partial Sun "/>
      </sharedItems>
    </cacheField>
    <cacheField name="Landscape Use" numFmtId="0">
      <sharedItems count="3">
        <s v="Erosion"/>
        <s v="Border"/>
        <s v="Woodland Garden"/>
      </sharedItems>
    </cacheField>
    <cacheField name="Quantity in Stock" numFmtId="0">
      <sharedItems containsSemiMixedTypes="0" containsString="0" containsNumber="1" containsInteger="1" minValue="20" maxValue="35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7">
  <r>
    <n v="13129"/>
    <x v="0"/>
    <s v="Golden Oak"/>
    <n v="108.99"/>
    <x v="0"/>
    <x v="0"/>
    <n v="78"/>
  </r>
  <r>
    <n v="13358"/>
    <x v="0"/>
    <s v="Columnar English"/>
    <n v="106.95"/>
    <x v="1"/>
    <x v="1"/>
    <n v="35"/>
  </r>
  <r>
    <n v="15688"/>
    <x v="0"/>
    <s v="Coral Bark"/>
    <n v="106.25"/>
    <x v="2"/>
    <x v="0"/>
    <n v="60"/>
  </r>
  <r>
    <n v="16555"/>
    <x v="0"/>
    <s v="Crimson King"/>
    <n v="105.5"/>
    <x v="1"/>
    <x v="1"/>
    <n v="20"/>
  </r>
  <r>
    <n v="26787"/>
    <x v="0"/>
    <s v="Sentry"/>
    <n v="108.5"/>
    <x v="0"/>
    <x v="1"/>
    <n v="90"/>
  </r>
  <r>
    <n v="34793"/>
    <x v="0"/>
    <s v="Emerald Elf"/>
    <n v="103.98"/>
    <x v="1"/>
    <x v="0"/>
    <n v="113"/>
  </r>
  <r>
    <n v="34982"/>
    <x v="0"/>
    <s v="Fernleaf"/>
    <n v="105.99"/>
    <x v="2"/>
    <x v="1"/>
    <n v="102"/>
  </r>
  <r>
    <n v="37803"/>
    <x v="0"/>
    <s v="Osakazuki"/>
    <n v="103.88"/>
    <x v="1"/>
    <x v="0"/>
    <n v="173"/>
  </r>
  <r>
    <n v="38675"/>
    <x v="0"/>
    <s v="Palo Alto"/>
    <n v="102.99"/>
    <x v="2"/>
    <x v="0"/>
    <n v="75"/>
  </r>
  <r>
    <n v="38700"/>
    <x v="0"/>
    <s v="Pacific Fire"/>
    <n v="103.75"/>
    <x v="1"/>
    <x v="0"/>
    <n v="93"/>
  </r>
  <r>
    <n v="39704"/>
    <x v="0"/>
    <s v="Embers "/>
    <n v="105.99"/>
    <x v="0"/>
    <x v="0"/>
    <n v="58"/>
  </r>
  <r>
    <n v="21683"/>
    <x v="1"/>
    <s v="Japanese Blooming"/>
    <n v="103.99"/>
    <x v="2"/>
    <x v="0"/>
    <n v="75"/>
  </r>
  <r>
    <n v="24896"/>
    <x v="1"/>
    <s v="Bing Small Sweet"/>
    <n v="105.99"/>
    <x v="2"/>
    <x v="1"/>
    <n v="159"/>
  </r>
  <r>
    <n v="35690"/>
    <x v="1"/>
    <s v="Bing Sweet"/>
    <n v="107.99"/>
    <x v="0"/>
    <x v="0"/>
    <n v="170"/>
  </r>
  <r>
    <n v="38744"/>
    <x v="1"/>
    <s v="Cheals Weeping"/>
    <n v="104.99"/>
    <x v="2"/>
    <x v="0"/>
    <n v="45"/>
  </r>
  <r>
    <n v="37845"/>
    <x v="2"/>
    <s v="Anna"/>
    <n v="117.98"/>
    <x v="0"/>
    <x v="2"/>
    <n v="113"/>
  </r>
  <r>
    <n v="23677"/>
    <x v="3"/>
    <s v="Black Japanese"/>
    <n v="107.99"/>
    <x v="0"/>
    <x v="1"/>
    <n v="68"/>
  </r>
  <r>
    <n v="25844"/>
    <x v="3"/>
    <s v="Bloodgood"/>
    <n v="110.99"/>
    <x v="2"/>
    <x v="1"/>
    <n v="179"/>
  </r>
  <r>
    <n v="32544"/>
    <x v="3"/>
    <s v="Burgundy Bell"/>
    <n v="110.95"/>
    <x v="0"/>
    <x v="1"/>
    <n v="81"/>
  </r>
  <r>
    <n v="34266"/>
    <x v="3"/>
    <s v="Lace Maple"/>
    <n v="109.99"/>
    <x v="3"/>
    <x v="1"/>
    <n v="81"/>
  </r>
  <r>
    <n v="35988"/>
    <x v="3"/>
    <s v="Butterfly Japanese"/>
    <n v="111.75"/>
    <x v="0"/>
    <x v="1"/>
    <n v="70"/>
  </r>
  <r>
    <n v="36820"/>
    <x v="3"/>
    <s v="Ever Red"/>
    <n v="110.95"/>
    <x v="0"/>
    <x v="1"/>
    <n v="92"/>
  </r>
  <r>
    <n v="23688"/>
    <x v="4"/>
    <s v="Artist Flowering"/>
    <n v="109.95"/>
    <x v="0"/>
    <x v="0"/>
    <n v="71"/>
  </r>
  <r>
    <n v="34878"/>
    <x v="4"/>
    <s v="Ginger Pear"/>
    <n v="107.78"/>
    <x v="0"/>
    <x v="1"/>
    <n v="191"/>
  </r>
  <r>
    <n v="25678"/>
    <x v="4"/>
    <s v="Bartlett"/>
    <n v="109.75"/>
    <x v="0"/>
    <x v="0"/>
    <n v="60"/>
  </r>
  <r>
    <n v="42599"/>
    <x v="4"/>
    <s v="Beurre "/>
    <n v="109.98"/>
    <x v="0"/>
    <x v="1"/>
    <n v="90"/>
  </r>
  <r>
    <n v="43153"/>
    <x v="4"/>
    <s v="Bradford"/>
    <n v="104.99"/>
    <x v="1"/>
    <x v="1"/>
    <n v="35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chartFormat="3" rowHeaderCaption="_x000a__x000a_Landscape Use" colHeaderCaption="Light">
  <location ref="A6:F11" firstHeaderRow="1" firstDataRow="2" firstDataCol="1" rowPageCount="1" colPageCount="1"/>
  <pivotFields count="7">
    <pivotField showAll="0"/>
    <pivotField axis="axisPage" showAll="0">
      <items count="6">
        <item x="1"/>
        <item x="2"/>
        <item x="3"/>
        <item x="0"/>
        <item x="4"/>
        <item t="default"/>
      </items>
    </pivotField>
    <pivotField showAll="0"/>
    <pivotField numFmtId="2" showAll="0"/>
    <pivotField axis="axisCol" showAll="0">
      <items count="5">
        <item x="1"/>
        <item x="2"/>
        <item x="0"/>
        <item x="3"/>
        <item t="default"/>
      </items>
    </pivotField>
    <pivotField axis="axisRow" showAll="0">
      <items count="4">
        <item x="1"/>
        <item x="0"/>
        <item x="2"/>
        <item t="default"/>
      </items>
    </pivotField>
    <pivotField dataField="1" showAll="0"/>
  </pivotFields>
  <rowFields count="1">
    <field x="5"/>
  </rowFields>
  <rowItems count="4">
    <i>
      <x/>
    </i>
    <i>
      <x v="1"/>
    </i>
    <i>
      <x v="2"/>
    </i>
    <i t="grand">
      <x/>
    </i>
  </rowItems>
  <colFields count="1">
    <field x="4"/>
  </colFields>
  <colItems count="5">
    <i>
      <x/>
    </i>
    <i>
      <x v="1"/>
    </i>
    <i>
      <x v="2"/>
    </i>
    <i>
      <x v="3"/>
    </i>
    <i t="grand">
      <x/>
    </i>
  </colItems>
  <pageFields count="1">
    <pageField fld="1" hier="-1"/>
  </pageFields>
  <dataFields count="1">
    <dataField name="Sum of Quantity in Stock" fld="6" baseField="0" baseItem="0"/>
  </dataFields>
  <formats count="3">
    <format dxfId="2">
      <pivotArea type="all" dataOnly="0" outline="0" fieldPosition="0"/>
    </format>
    <format dxfId="1">
      <pivotArea field="4" type="button" dataOnly="0" labelOnly="1" outline="0" axis="axisCol" fieldPosition="0"/>
    </format>
    <format dxfId="0">
      <pivotArea type="topRight" dataOnly="0" labelOnly="1" outline="0" fieldPosition="0"/>
    </format>
  </formats>
  <chartFormats count="4">
    <chartFormat chart="1" format="4" series="1">
      <pivotArea type="data" outline="0" fieldPosition="0">
        <references count="2">
          <reference field="4294967294" count="1" selected="0">
            <x v="0"/>
          </reference>
          <reference field="4" count="1" selected="0">
            <x v="0"/>
          </reference>
        </references>
      </pivotArea>
    </chartFormat>
    <chartFormat chart="1" format="5" series="1">
      <pivotArea type="data" outline="0" fieldPosition="0">
        <references count="2">
          <reference field="4294967294" count="1" selected="0">
            <x v="0"/>
          </reference>
          <reference field="4" count="1" selected="0">
            <x v="1"/>
          </reference>
        </references>
      </pivotArea>
    </chartFormat>
    <chartFormat chart="1" format="6" series="1">
      <pivotArea type="data" outline="0" fieldPosition="0">
        <references count="2">
          <reference field="4294967294" count="1" selected="0">
            <x v="0"/>
          </reference>
          <reference field="4" count="1" selected="0">
            <x v="2"/>
          </reference>
        </references>
      </pivotArea>
    </chartFormat>
    <chartFormat chart="1" format="7" series="1">
      <pivotArea type="data" outline="0" fieldPosition="0">
        <references count="2">
          <reference field="4294967294" count="1" selected="0">
            <x v="0"/>
          </reference>
          <reference field="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I3" sqref="I3"/>
    </sheetView>
  </sheetViews>
  <sheetFormatPr defaultRowHeight="15" x14ac:dyDescent="0.25"/>
  <cols>
    <col min="3" max="3" width="18.28515625" bestFit="1" customWidth="1"/>
    <col min="4" max="4" width="11" bestFit="1" customWidth="1"/>
    <col min="5" max="5" width="12.5703125" bestFit="1" customWidth="1"/>
    <col min="6" max="6" width="17.28515625" bestFit="1" customWidth="1"/>
    <col min="7" max="7" width="16.140625" bestFit="1" customWidth="1"/>
  </cols>
  <sheetData>
    <row r="1" spans="1:9" x14ac:dyDescent="0.25">
      <c r="A1" s="3" t="s">
        <v>123</v>
      </c>
    </row>
    <row r="2" spans="1:9" ht="18.75" x14ac:dyDescent="0.3">
      <c r="D2" s="26" t="s">
        <v>46</v>
      </c>
      <c r="I2" t="s">
        <v>133</v>
      </c>
    </row>
    <row r="3" spans="1:9" x14ac:dyDescent="0.25">
      <c r="D3" s="3" t="s">
        <v>132</v>
      </c>
      <c r="I3" t="s">
        <v>203</v>
      </c>
    </row>
    <row r="7" spans="1:9" x14ac:dyDescent="0.25">
      <c r="A7" s="10" t="s">
        <v>0</v>
      </c>
      <c r="B7" s="10" t="s">
        <v>1</v>
      </c>
      <c r="C7" s="10" t="s">
        <v>7</v>
      </c>
      <c r="D7" s="11" t="s">
        <v>8</v>
      </c>
      <c r="E7" s="10" t="s">
        <v>9</v>
      </c>
      <c r="F7" s="10" t="s">
        <v>10</v>
      </c>
      <c r="G7" s="12" t="s">
        <v>45</v>
      </c>
    </row>
    <row r="8" spans="1:9" x14ac:dyDescent="0.25">
      <c r="A8" s="7">
        <v>13129</v>
      </c>
      <c r="B8" s="8" t="s">
        <v>2</v>
      </c>
      <c r="C8" s="8" t="s">
        <v>11</v>
      </c>
      <c r="D8" s="9">
        <v>108.99</v>
      </c>
      <c r="E8" s="8" t="s">
        <v>12</v>
      </c>
      <c r="F8" s="8" t="s">
        <v>13</v>
      </c>
      <c r="G8" s="8">
        <v>78</v>
      </c>
    </row>
    <row r="9" spans="1:9" x14ac:dyDescent="0.25">
      <c r="A9" s="7">
        <v>13358</v>
      </c>
      <c r="B9" s="8" t="s">
        <v>2</v>
      </c>
      <c r="C9" s="8" t="s">
        <v>14</v>
      </c>
      <c r="D9" s="9">
        <v>106.95</v>
      </c>
      <c r="E9" s="8" t="s">
        <v>15</v>
      </c>
      <c r="F9" s="8" t="s">
        <v>16</v>
      </c>
      <c r="G9" s="8">
        <v>35</v>
      </c>
    </row>
    <row r="10" spans="1:9" x14ac:dyDescent="0.25">
      <c r="A10" s="7">
        <v>15688</v>
      </c>
      <c r="B10" s="8" t="s">
        <v>2</v>
      </c>
      <c r="C10" s="8" t="s">
        <v>17</v>
      </c>
      <c r="D10" s="9">
        <v>106.25</v>
      </c>
      <c r="E10" s="8" t="s">
        <v>18</v>
      </c>
      <c r="F10" s="8" t="s">
        <v>13</v>
      </c>
      <c r="G10" s="8">
        <v>60</v>
      </c>
    </row>
    <row r="11" spans="1:9" x14ac:dyDescent="0.25">
      <c r="A11" s="7">
        <v>16555</v>
      </c>
      <c r="B11" s="8" t="s">
        <v>2</v>
      </c>
      <c r="C11" s="8" t="s">
        <v>19</v>
      </c>
      <c r="D11" s="9">
        <v>105.5</v>
      </c>
      <c r="E11" s="8" t="s">
        <v>15</v>
      </c>
      <c r="F11" s="8" t="s">
        <v>16</v>
      </c>
      <c r="G11" s="8">
        <v>20</v>
      </c>
    </row>
    <row r="12" spans="1:9" x14ac:dyDescent="0.25">
      <c r="A12" s="7">
        <v>26787</v>
      </c>
      <c r="B12" s="8" t="s">
        <v>2</v>
      </c>
      <c r="C12" s="8" t="s">
        <v>26</v>
      </c>
      <c r="D12" s="9">
        <v>108.5</v>
      </c>
      <c r="E12" s="8" t="s">
        <v>12</v>
      </c>
      <c r="F12" s="8" t="s">
        <v>16</v>
      </c>
      <c r="G12" s="8">
        <v>90</v>
      </c>
    </row>
    <row r="13" spans="1:9" x14ac:dyDescent="0.25">
      <c r="A13" s="7">
        <v>34793</v>
      </c>
      <c r="B13" s="8" t="s">
        <v>2</v>
      </c>
      <c r="C13" s="8" t="s">
        <v>30</v>
      </c>
      <c r="D13" s="9">
        <v>103.98</v>
      </c>
      <c r="E13" s="8" t="s">
        <v>15</v>
      </c>
      <c r="F13" s="8" t="s">
        <v>13</v>
      </c>
      <c r="G13" s="8">
        <v>113</v>
      </c>
    </row>
    <row r="14" spans="1:9" x14ac:dyDescent="0.25">
      <c r="A14" s="7">
        <v>34982</v>
      </c>
      <c r="B14" s="8" t="s">
        <v>2</v>
      </c>
      <c r="C14" s="8" t="s">
        <v>32</v>
      </c>
      <c r="D14" s="9">
        <v>105.99</v>
      </c>
      <c r="E14" s="8" t="s">
        <v>18</v>
      </c>
      <c r="F14" s="8" t="s">
        <v>16</v>
      </c>
      <c r="G14" s="8">
        <v>102</v>
      </c>
    </row>
    <row r="15" spans="1:9" x14ac:dyDescent="0.25">
      <c r="A15" s="7">
        <v>37803</v>
      </c>
      <c r="B15" s="8" t="s">
        <v>2</v>
      </c>
      <c r="C15" s="8" t="s">
        <v>36</v>
      </c>
      <c r="D15" s="9">
        <v>103.88</v>
      </c>
      <c r="E15" s="8" t="s">
        <v>15</v>
      </c>
      <c r="F15" s="8" t="s">
        <v>13</v>
      </c>
      <c r="G15" s="8">
        <v>173</v>
      </c>
    </row>
    <row r="16" spans="1:9" x14ac:dyDescent="0.25">
      <c r="A16" s="7">
        <v>38675</v>
      </c>
      <c r="B16" s="8" t="s">
        <v>2</v>
      </c>
      <c r="C16" s="8" t="s">
        <v>39</v>
      </c>
      <c r="D16" s="9">
        <v>102.99</v>
      </c>
      <c r="E16" s="8" t="s">
        <v>18</v>
      </c>
      <c r="F16" s="8" t="s">
        <v>13</v>
      </c>
      <c r="G16" s="8">
        <v>75</v>
      </c>
    </row>
    <row r="17" spans="1:7" x14ac:dyDescent="0.25">
      <c r="A17" s="7">
        <v>38700</v>
      </c>
      <c r="B17" s="8" t="s">
        <v>2</v>
      </c>
      <c r="C17" s="8" t="s">
        <v>40</v>
      </c>
      <c r="D17" s="9">
        <v>103.75</v>
      </c>
      <c r="E17" s="8" t="s">
        <v>15</v>
      </c>
      <c r="F17" s="8" t="s">
        <v>13</v>
      </c>
      <c r="G17" s="8">
        <v>93</v>
      </c>
    </row>
    <row r="18" spans="1:7" x14ac:dyDescent="0.25">
      <c r="A18" s="7">
        <v>39704</v>
      </c>
      <c r="B18" s="8" t="s">
        <v>2</v>
      </c>
      <c r="C18" s="8" t="s">
        <v>42</v>
      </c>
      <c r="D18" s="9">
        <v>105.99</v>
      </c>
      <c r="E18" s="8" t="s">
        <v>12</v>
      </c>
      <c r="F18" s="8" t="s">
        <v>13</v>
      </c>
      <c r="G18" s="8">
        <v>58</v>
      </c>
    </row>
    <row r="19" spans="1:7" x14ac:dyDescent="0.25">
      <c r="A19" s="7">
        <v>21683</v>
      </c>
      <c r="B19" s="8" t="s">
        <v>3</v>
      </c>
      <c r="C19" s="8" t="s">
        <v>20</v>
      </c>
      <c r="D19" s="9">
        <v>103.99</v>
      </c>
      <c r="E19" s="8" t="s">
        <v>18</v>
      </c>
      <c r="F19" s="8" t="s">
        <v>13</v>
      </c>
      <c r="G19" s="8">
        <v>75</v>
      </c>
    </row>
    <row r="20" spans="1:7" x14ac:dyDescent="0.25">
      <c r="A20" s="7">
        <v>24896</v>
      </c>
      <c r="B20" s="8" t="s">
        <v>3</v>
      </c>
      <c r="C20" s="8" t="s">
        <v>23</v>
      </c>
      <c r="D20" s="9">
        <v>105.99</v>
      </c>
      <c r="E20" s="8" t="s">
        <v>18</v>
      </c>
      <c r="F20" s="8" t="s">
        <v>16</v>
      </c>
      <c r="G20" s="8">
        <v>159</v>
      </c>
    </row>
    <row r="21" spans="1:7" x14ac:dyDescent="0.25">
      <c r="A21" s="7">
        <v>35690</v>
      </c>
      <c r="B21" s="8" t="s">
        <v>3</v>
      </c>
      <c r="C21" s="8" t="s">
        <v>33</v>
      </c>
      <c r="D21" s="9">
        <v>107.99</v>
      </c>
      <c r="E21" s="8" t="s">
        <v>12</v>
      </c>
      <c r="F21" s="8" t="s">
        <v>13</v>
      </c>
      <c r="G21" s="8">
        <v>170</v>
      </c>
    </row>
    <row r="22" spans="1:7" x14ac:dyDescent="0.25">
      <c r="A22" s="7">
        <v>38744</v>
      </c>
      <c r="B22" s="8" t="s">
        <v>3</v>
      </c>
      <c r="C22" s="8" t="s">
        <v>41</v>
      </c>
      <c r="D22" s="9">
        <v>104.99</v>
      </c>
      <c r="E22" s="8" t="s">
        <v>18</v>
      </c>
      <c r="F22" s="8" t="s">
        <v>13</v>
      </c>
      <c r="G22" s="8">
        <v>45</v>
      </c>
    </row>
    <row r="23" spans="1:7" x14ac:dyDescent="0.25">
      <c r="A23" s="7">
        <v>37845</v>
      </c>
      <c r="B23" s="8" t="s">
        <v>6</v>
      </c>
      <c r="C23" s="8" t="s">
        <v>37</v>
      </c>
      <c r="D23" s="9">
        <v>117.98</v>
      </c>
      <c r="E23" s="8" t="s">
        <v>12</v>
      </c>
      <c r="F23" s="8" t="s">
        <v>38</v>
      </c>
      <c r="G23" s="8">
        <v>113</v>
      </c>
    </row>
    <row r="24" spans="1:7" x14ac:dyDescent="0.25">
      <c r="A24" s="7">
        <v>23677</v>
      </c>
      <c r="B24" s="8" t="s">
        <v>4</v>
      </c>
      <c r="C24" s="8" t="s">
        <v>21</v>
      </c>
      <c r="D24" s="9">
        <v>107.99</v>
      </c>
      <c r="E24" s="8" t="s">
        <v>12</v>
      </c>
      <c r="F24" s="8" t="s">
        <v>16</v>
      </c>
      <c r="G24" s="8">
        <v>68</v>
      </c>
    </row>
    <row r="25" spans="1:7" x14ac:dyDescent="0.25">
      <c r="A25" s="7">
        <v>25844</v>
      </c>
      <c r="B25" s="8" t="s">
        <v>4</v>
      </c>
      <c r="C25" s="8" t="s">
        <v>25</v>
      </c>
      <c r="D25" s="9">
        <v>110.99</v>
      </c>
      <c r="E25" s="8" t="s">
        <v>18</v>
      </c>
      <c r="F25" s="8" t="s">
        <v>16</v>
      </c>
      <c r="G25" s="8">
        <v>179</v>
      </c>
    </row>
    <row r="26" spans="1:7" x14ac:dyDescent="0.25">
      <c r="A26" s="7">
        <v>32544</v>
      </c>
      <c r="B26" s="8" t="s">
        <v>4</v>
      </c>
      <c r="C26" s="8" t="s">
        <v>27</v>
      </c>
      <c r="D26" s="9">
        <v>110.95</v>
      </c>
      <c r="E26" s="8" t="s">
        <v>12</v>
      </c>
      <c r="F26" s="8" t="s">
        <v>16</v>
      </c>
      <c r="G26" s="8">
        <v>81</v>
      </c>
    </row>
    <row r="27" spans="1:7" x14ac:dyDescent="0.25">
      <c r="A27" s="7">
        <v>34266</v>
      </c>
      <c r="B27" s="8" t="s">
        <v>4</v>
      </c>
      <c r="C27" s="8" t="s">
        <v>28</v>
      </c>
      <c r="D27" s="9">
        <v>109.99</v>
      </c>
      <c r="E27" s="8" t="s">
        <v>29</v>
      </c>
      <c r="F27" s="8" t="s">
        <v>16</v>
      </c>
      <c r="G27" s="8">
        <v>81</v>
      </c>
    </row>
    <row r="28" spans="1:7" x14ac:dyDescent="0.25">
      <c r="A28" s="7">
        <v>35988</v>
      </c>
      <c r="B28" s="8" t="s">
        <v>4</v>
      </c>
      <c r="C28" s="8" t="s">
        <v>34</v>
      </c>
      <c r="D28" s="9">
        <v>111.75</v>
      </c>
      <c r="E28" s="8" t="s">
        <v>12</v>
      </c>
      <c r="F28" s="8" t="s">
        <v>16</v>
      </c>
      <c r="G28" s="8">
        <v>70</v>
      </c>
    </row>
    <row r="29" spans="1:7" x14ac:dyDescent="0.25">
      <c r="A29" s="7">
        <v>36820</v>
      </c>
      <c r="B29" s="8" t="s">
        <v>4</v>
      </c>
      <c r="C29" s="8" t="s">
        <v>35</v>
      </c>
      <c r="D29" s="9">
        <v>110.95</v>
      </c>
      <c r="E29" s="8" t="s">
        <v>12</v>
      </c>
      <c r="F29" s="8" t="s">
        <v>16</v>
      </c>
      <c r="G29" s="8">
        <v>92</v>
      </c>
    </row>
    <row r="30" spans="1:7" x14ac:dyDescent="0.25">
      <c r="A30" s="7">
        <v>23688</v>
      </c>
      <c r="B30" s="8" t="s">
        <v>5</v>
      </c>
      <c r="C30" s="8" t="s">
        <v>22</v>
      </c>
      <c r="D30" s="9">
        <v>109.95</v>
      </c>
      <c r="E30" s="8" t="s">
        <v>12</v>
      </c>
      <c r="F30" s="8" t="s">
        <v>13</v>
      </c>
      <c r="G30" s="8">
        <v>71</v>
      </c>
    </row>
    <row r="31" spans="1:7" x14ac:dyDescent="0.25">
      <c r="A31" s="7">
        <v>34878</v>
      </c>
      <c r="B31" s="8" t="s">
        <v>5</v>
      </c>
      <c r="C31" s="8" t="s">
        <v>31</v>
      </c>
      <c r="D31" s="9">
        <v>107.78</v>
      </c>
      <c r="E31" s="8" t="s">
        <v>12</v>
      </c>
      <c r="F31" s="8" t="s">
        <v>16</v>
      </c>
      <c r="G31" s="8">
        <v>191</v>
      </c>
    </row>
    <row r="32" spans="1:7" x14ac:dyDescent="0.25">
      <c r="A32" s="7">
        <v>25678</v>
      </c>
      <c r="B32" s="8" t="s">
        <v>5</v>
      </c>
      <c r="C32" s="8" t="s">
        <v>24</v>
      </c>
      <c r="D32" s="9">
        <v>109.75</v>
      </c>
      <c r="E32" s="8" t="s">
        <v>12</v>
      </c>
      <c r="F32" s="8" t="s">
        <v>13</v>
      </c>
      <c r="G32" s="8">
        <v>60</v>
      </c>
    </row>
    <row r="33" spans="1:7" x14ac:dyDescent="0.25">
      <c r="A33" s="7">
        <v>42599</v>
      </c>
      <c r="B33" s="8" t="s">
        <v>5</v>
      </c>
      <c r="C33" s="8" t="s">
        <v>43</v>
      </c>
      <c r="D33" s="9">
        <v>109.98</v>
      </c>
      <c r="E33" s="8" t="s">
        <v>12</v>
      </c>
      <c r="F33" s="8" t="s">
        <v>16</v>
      </c>
      <c r="G33" s="8">
        <v>90</v>
      </c>
    </row>
    <row r="34" spans="1:7" x14ac:dyDescent="0.25">
      <c r="A34" s="7">
        <v>43153</v>
      </c>
      <c r="B34" s="8" t="s">
        <v>5</v>
      </c>
      <c r="C34" s="8" t="s">
        <v>44</v>
      </c>
      <c r="D34" s="9">
        <v>104.99</v>
      </c>
      <c r="E34" s="8" t="s">
        <v>15</v>
      </c>
      <c r="F34" s="8" t="s">
        <v>16</v>
      </c>
      <c r="G34" s="8">
        <v>350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opLeftCell="A3" workbookViewId="0">
      <selection activeCell="C22" sqref="C22"/>
    </sheetView>
  </sheetViews>
  <sheetFormatPr defaultRowHeight="15" x14ac:dyDescent="0.25"/>
  <cols>
    <col min="1" max="1" width="10.42578125" customWidth="1"/>
    <col min="2" max="2" width="14.42578125" customWidth="1"/>
    <col min="3" max="3" width="19.85546875" customWidth="1"/>
    <col min="4" max="4" width="12.5703125" customWidth="1"/>
    <col min="5" max="5" width="12.5703125" bestFit="1" customWidth="1"/>
    <col min="6" max="6" width="18.28515625" customWidth="1"/>
    <col min="7" max="7" width="16.7109375" customWidth="1"/>
    <col min="8" max="8" width="11.85546875" customWidth="1"/>
  </cols>
  <sheetData>
    <row r="1" spans="1:15" x14ac:dyDescent="0.25">
      <c r="A1" s="3" t="s">
        <v>123</v>
      </c>
      <c r="B1" s="3"/>
    </row>
    <row r="3" spans="1:15" x14ac:dyDescent="0.25">
      <c r="A3" s="42">
        <f ca="1">NOW()</f>
        <v>42983.903787152776</v>
      </c>
    </row>
    <row r="4" spans="1:15" ht="34.5" customHeight="1" x14ac:dyDescent="0.35">
      <c r="A4" s="59" t="s">
        <v>46</v>
      </c>
      <c r="B4" s="59"/>
      <c r="C4" s="59"/>
      <c r="D4" s="59"/>
      <c r="E4" s="59"/>
      <c r="F4" s="59"/>
      <c r="G4" s="59"/>
    </row>
    <row r="5" spans="1:15" ht="23.25" customHeight="1" x14ac:dyDescent="0.25">
      <c r="A5" s="60" t="s">
        <v>47</v>
      </c>
      <c r="B5" s="60"/>
      <c r="C5" s="60"/>
      <c r="D5" s="60"/>
      <c r="E5" s="60"/>
      <c r="F5" s="60"/>
      <c r="G5" s="60"/>
    </row>
    <row r="6" spans="1:15" x14ac:dyDescent="0.25">
      <c r="I6" s="61" t="s">
        <v>125</v>
      </c>
      <c r="J6" s="61"/>
      <c r="K6" s="61"/>
      <c r="L6" s="61"/>
      <c r="M6" s="61"/>
      <c r="N6" s="61"/>
      <c r="O6" s="61"/>
    </row>
    <row r="7" spans="1:15" x14ac:dyDescent="0.25">
      <c r="C7" s="3"/>
      <c r="D7" s="4"/>
      <c r="F7" s="3" t="s">
        <v>53</v>
      </c>
      <c r="G7">
        <f>SUM(G15:G25)</f>
        <v>897</v>
      </c>
      <c r="I7" s="61"/>
      <c r="J7" s="61"/>
      <c r="K7" s="61"/>
      <c r="L7" s="61"/>
      <c r="M7" s="61"/>
      <c r="N7" s="61"/>
      <c r="O7" s="61"/>
    </row>
    <row r="8" spans="1:15" x14ac:dyDescent="0.25">
      <c r="C8" s="3" t="s">
        <v>48</v>
      </c>
      <c r="D8" s="13">
        <f>AVERAGE(D15:D41)</f>
        <v>107.73259259259258</v>
      </c>
      <c r="F8" s="3" t="s">
        <v>54</v>
      </c>
      <c r="G8">
        <f>SUM(G26:G29)</f>
        <v>449</v>
      </c>
      <c r="I8" s="61"/>
      <c r="J8" s="61"/>
      <c r="K8" s="61"/>
      <c r="L8" s="61"/>
      <c r="M8" s="61"/>
      <c r="N8" s="61"/>
      <c r="O8" s="61"/>
    </row>
    <row r="9" spans="1:15" x14ac:dyDescent="0.25">
      <c r="C9" s="3" t="s">
        <v>49</v>
      </c>
      <c r="D9" s="13">
        <f>MEDIAN(D15:D41)</f>
        <v>107.78</v>
      </c>
      <c r="F9" s="3" t="s">
        <v>55</v>
      </c>
      <c r="G9">
        <f>G30</f>
        <v>113</v>
      </c>
      <c r="I9" s="61"/>
      <c r="J9" s="61"/>
      <c r="K9" s="61"/>
      <c r="L9" s="61"/>
      <c r="M9" s="61"/>
      <c r="N9" s="61"/>
      <c r="O9" s="61"/>
    </row>
    <row r="10" spans="1:15" x14ac:dyDescent="0.25">
      <c r="C10" s="3" t="s">
        <v>50</v>
      </c>
      <c r="D10" s="13">
        <f>MIN(D15:D41)</f>
        <v>102.99</v>
      </c>
      <c r="F10" s="3" t="s">
        <v>56</v>
      </c>
      <c r="G10">
        <f>SUM(G31:G36)</f>
        <v>571</v>
      </c>
      <c r="I10" s="61"/>
      <c r="J10" s="61"/>
      <c r="K10" s="61"/>
      <c r="L10" s="61"/>
      <c r="M10" s="61"/>
      <c r="N10" s="61"/>
      <c r="O10" s="61"/>
    </row>
    <row r="11" spans="1:15" x14ac:dyDescent="0.25">
      <c r="C11" s="3" t="s">
        <v>51</v>
      </c>
      <c r="D11" s="13">
        <f>MAX(D15:D41)</f>
        <v>117.98</v>
      </c>
      <c r="F11" s="3" t="s">
        <v>57</v>
      </c>
      <c r="G11">
        <f>SUM(G37:G41)</f>
        <v>762</v>
      </c>
      <c r="I11" s="61"/>
      <c r="J11" s="61"/>
      <c r="K11" s="61"/>
      <c r="L11" s="61"/>
      <c r="M11" s="61"/>
      <c r="N11" s="61"/>
      <c r="O11" s="61"/>
    </row>
    <row r="12" spans="1:15" x14ac:dyDescent="0.25">
      <c r="F12" s="3" t="s">
        <v>65</v>
      </c>
      <c r="G12" s="4">
        <f>SUM(G7:G11)</f>
        <v>2792</v>
      </c>
      <c r="I12" s="61"/>
      <c r="J12" s="61"/>
      <c r="K12" s="61"/>
      <c r="L12" s="61"/>
      <c r="M12" s="61"/>
      <c r="N12" s="61"/>
      <c r="O12" s="61"/>
    </row>
    <row r="13" spans="1:15" x14ac:dyDescent="0.25">
      <c r="G13" s="4"/>
    </row>
    <row r="14" spans="1:15" x14ac:dyDescent="0.25">
      <c r="A14" s="10" t="s">
        <v>0</v>
      </c>
      <c r="B14" s="10" t="s">
        <v>1</v>
      </c>
      <c r="C14" s="10" t="s">
        <v>7</v>
      </c>
      <c r="D14" s="11" t="s">
        <v>8</v>
      </c>
      <c r="E14" s="10" t="s">
        <v>9</v>
      </c>
      <c r="F14" s="10" t="s">
        <v>10</v>
      </c>
      <c r="G14" s="12" t="s">
        <v>45</v>
      </c>
      <c r="H14" s="1"/>
    </row>
    <row r="15" spans="1:15" x14ac:dyDescent="0.25">
      <c r="A15" s="7">
        <v>13129</v>
      </c>
      <c r="B15" s="8" t="s">
        <v>2</v>
      </c>
      <c r="C15" s="8" t="s">
        <v>11</v>
      </c>
      <c r="D15" s="9">
        <v>108.99</v>
      </c>
      <c r="E15" s="8" t="s">
        <v>12</v>
      </c>
      <c r="F15" s="8" t="s">
        <v>13</v>
      </c>
      <c r="G15" s="8">
        <v>78</v>
      </c>
    </row>
    <row r="16" spans="1:15" x14ac:dyDescent="0.25">
      <c r="A16" s="7">
        <v>13358</v>
      </c>
      <c r="B16" s="8" t="s">
        <v>2</v>
      </c>
      <c r="C16" s="8" t="s">
        <v>14</v>
      </c>
      <c r="D16" s="9">
        <v>106.95</v>
      </c>
      <c r="E16" s="8" t="s">
        <v>15</v>
      </c>
      <c r="F16" s="8" t="s">
        <v>16</v>
      </c>
      <c r="G16" s="8">
        <v>35</v>
      </c>
    </row>
    <row r="17" spans="1:7" x14ac:dyDescent="0.25">
      <c r="A17" s="7">
        <v>15688</v>
      </c>
      <c r="B17" s="8" t="s">
        <v>2</v>
      </c>
      <c r="C17" s="8" t="s">
        <v>17</v>
      </c>
      <c r="D17" s="9">
        <v>106.25</v>
      </c>
      <c r="E17" s="8" t="s">
        <v>18</v>
      </c>
      <c r="F17" s="8" t="s">
        <v>13</v>
      </c>
      <c r="G17" s="8">
        <v>60</v>
      </c>
    </row>
    <row r="18" spans="1:7" x14ac:dyDescent="0.25">
      <c r="A18" s="7">
        <v>16555</v>
      </c>
      <c r="B18" s="8" t="s">
        <v>2</v>
      </c>
      <c r="C18" s="8" t="s">
        <v>19</v>
      </c>
      <c r="D18" s="9">
        <v>105.5</v>
      </c>
      <c r="E18" s="8" t="s">
        <v>15</v>
      </c>
      <c r="F18" s="8" t="s">
        <v>16</v>
      </c>
      <c r="G18" s="8">
        <v>20</v>
      </c>
    </row>
    <row r="19" spans="1:7" x14ac:dyDescent="0.25">
      <c r="A19" s="7">
        <v>26787</v>
      </c>
      <c r="B19" s="8" t="s">
        <v>2</v>
      </c>
      <c r="C19" s="8" t="s">
        <v>26</v>
      </c>
      <c r="D19" s="9">
        <v>108.5</v>
      </c>
      <c r="E19" s="8" t="s">
        <v>12</v>
      </c>
      <c r="F19" s="8" t="s">
        <v>16</v>
      </c>
      <c r="G19" s="8">
        <v>90</v>
      </c>
    </row>
    <row r="20" spans="1:7" x14ac:dyDescent="0.25">
      <c r="A20" s="7">
        <v>34793</v>
      </c>
      <c r="B20" s="8" t="s">
        <v>2</v>
      </c>
      <c r="C20" s="8" t="s">
        <v>30</v>
      </c>
      <c r="D20" s="9">
        <v>103.98</v>
      </c>
      <c r="E20" s="8" t="s">
        <v>15</v>
      </c>
      <c r="F20" s="8" t="s">
        <v>13</v>
      </c>
      <c r="G20" s="8">
        <v>113</v>
      </c>
    </row>
    <row r="21" spans="1:7" x14ac:dyDescent="0.25">
      <c r="A21" s="7">
        <v>34982</v>
      </c>
      <c r="B21" s="8" t="s">
        <v>2</v>
      </c>
      <c r="C21" s="8" t="s">
        <v>32</v>
      </c>
      <c r="D21" s="9">
        <v>105.99</v>
      </c>
      <c r="E21" s="8" t="s">
        <v>18</v>
      </c>
      <c r="F21" s="8" t="s">
        <v>16</v>
      </c>
      <c r="G21" s="8">
        <v>102</v>
      </c>
    </row>
    <row r="22" spans="1:7" x14ac:dyDescent="0.25">
      <c r="A22" s="7">
        <v>37803</v>
      </c>
      <c r="B22" s="8" t="s">
        <v>2</v>
      </c>
      <c r="C22" s="8" t="s">
        <v>36</v>
      </c>
      <c r="D22" s="9">
        <v>103.88</v>
      </c>
      <c r="E22" s="8" t="s">
        <v>15</v>
      </c>
      <c r="F22" s="8" t="s">
        <v>13</v>
      </c>
      <c r="G22" s="8">
        <v>173</v>
      </c>
    </row>
    <row r="23" spans="1:7" x14ac:dyDescent="0.25">
      <c r="A23" s="7">
        <v>38675</v>
      </c>
      <c r="B23" s="8" t="s">
        <v>2</v>
      </c>
      <c r="C23" s="8" t="s">
        <v>39</v>
      </c>
      <c r="D23" s="9">
        <v>102.99</v>
      </c>
      <c r="E23" s="8" t="s">
        <v>18</v>
      </c>
      <c r="F23" s="8" t="s">
        <v>13</v>
      </c>
      <c r="G23" s="8">
        <v>75</v>
      </c>
    </row>
    <row r="24" spans="1:7" x14ac:dyDescent="0.25">
      <c r="A24" s="7">
        <v>38700</v>
      </c>
      <c r="B24" s="8" t="s">
        <v>2</v>
      </c>
      <c r="C24" s="8" t="s">
        <v>40</v>
      </c>
      <c r="D24" s="9">
        <v>103.75</v>
      </c>
      <c r="E24" s="8" t="s">
        <v>15</v>
      </c>
      <c r="F24" s="8" t="s">
        <v>13</v>
      </c>
      <c r="G24" s="8">
        <v>93</v>
      </c>
    </row>
    <row r="25" spans="1:7" x14ac:dyDescent="0.25">
      <c r="A25" s="7">
        <v>39704</v>
      </c>
      <c r="B25" s="8" t="s">
        <v>2</v>
      </c>
      <c r="C25" s="8" t="s">
        <v>42</v>
      </c>
      <c r="D25" s="9">
        <v>105.99</v>
      </c>
      <c r="E25" s="8" t="s">
        <v>12</v>
      </c>
      <c r="F25" s="8" t="s">
        <v>13</v>
      </c>
      <c r="G25" s="8">
        <v>58</v>
      </c>
    </row>
    <row r="26" spans="1:7" x14ac:dyDescent="0.25">
      <c r="A26" s="7">
        <v>21683</v>
      </c>
      <c r="B26" s="8" t="s">
        <v>3</v>
      </c>
      <c r="C26" s="8" t="s">
        <v>20</v>
      </c>
      <c r="D26" s="9">
        <v>103.99</v>
      </c>
      <c r="E26" s="8" t="s">
        <v>18</v>
      </c>
      <c r="F26" s="8" t="s">
        <v>13</v>
      </c>
      <c r="G26" s="8">
        <v>75</v>
      </c>
    </row>
    <row r="27" spans="1:7" x14ac:dyDescent="0.25">
      <c r="A27" s="7">
        <v>24896</v>
      </c>
      <c r="B27" s="8" t="s">
        <v>3</v>
      </c>
      <c r="C27" s="8" t="s">
        <v>23</v>
      </c>
      <c r="D27" s="9">
        <v>105.99</v>
      </c>
      <c r="E27" s="8" t="s">
        <v>18</v>
      </c>
      <c r="F27" s="8" t="s">
        <v>16</v>
      </c>
      <c r="G27" s="8">
        <v>159</v>
      </c>
    </row>
    <row r="28" spans="1:7" x14ac:dyDescent="0.25">
      <c r="A28" s="7">
        <v>35690</v>
      </c>
      <c r="B28" s="8" t="s">
        <v>3</v>
      </c>
      <c r="C28" s="8" t="s">
        <v>33</v>
      </c>
      <c r="D28" s="9">
        <v>107.99</v>
      </c>
      <c r="E28" s="8" t="s">
        <v>12</v>
      </c>
      <c r="F28" s="8" t="s">
        <v>13</v>
      </c>
      <c r="G28" s="8">
        <v>170</v>
      </c>
    </row>
    <row r="29" spans="1:7" x14ac:dyDescent="0.25">
      <c r="A29" s="7">
        <v>38744</v>
      </c>
      <c r="B29" s="8" t="s">
        <v>3</v>
      </c>
      <c r="C29" s="8" t="s">
        <v>41</v>
      </c>
      <c r="D29" s="9">
        <v>104.99</v>
      </c>
      <c r="E29" s="8" t="s">
        <v>18</v>
      </c>
      <c r="F29" s="8" t="s">
        <v>13</v>
      </c>
      <c r="G29" s="8">
        <v>45</v>
      </c>
    </row>
    <row r="30" spans="1:7" x14ac:dyDescent="0.25">
      <c r="A30" s="7">
        <v>37845</v>
      </c>
      <c r="B30" s="8" t="s">
        <v>6</v>
      </c>
      <c r="C30" s="8" t="s">
        <v>37</v>
      </c>
      <c r="D30" s="9">
        <v>117.98</v>
      </c>
      <c r="E30" s="8" t="s">
        <v>12</v>
      </c>
      <c r="F30" s="8" t="s">
        <v>38</v>
      </c>
      <c r="G30" s="8">
        <v>113</v>
      </c>
    </row>
    <row r="31" spans="1:7" x14ac:dyDescent="0.25">
      <c r="A31" s="7">
        <v>23677</v>
      </c>
      <c r="B31" s="8" t="s">
        <v>4</v>
      </c>
      <c r="C31" s="8" t="s">
        <v>21</v>
      </c>
      <c r="D31" s="9">
        <v>107.99</v>
      </c>
      <c r="E31" s="8" t="s">
        <v>12</v>
      </c>
      <c r="F31" s="8" t="s">
        <v>16</v>
      </c>
      <c r="G31" s="8">
        <v>68</v>
      </c>
    </row>
    <row r="32" spans="1:7" x14ac:dyDescent="0.25">
      <c r="A32" s="7">
        <v>25844</v>
      </c>
      <c r="B32" s="8" t="s">
        <v>4</v>
      </c>
      <c r="C32" s="8" t="s">
        <v>25</v>
      </c>
      <c r="D32" s="9">
        <v>110.99</v>
      </c>
      <c r="E32" s="8" t="s">
        <v>18</v>
      </c>
      <c r="F32" s="8" t="s">
        <v>16</v>
      </c>
      <c r="G32" s="8">
        <v>179</v>
      </c>
    </row>
    <row r="33" spans="1:7" x14ac:dyDescent="0.25">
      <c r="A33" s="7">
        <v>32544</v>
      </c>
      <c r="B33" s="8" t="s">
        <v>4</v>
      </c>
      <c r="C33" s="8" t="s">
        <v>27</v>
      </c>
      <c r="D33" s="9">
        <v>110.95</v>
      </c>
      <c r="E33" s="8" t="s">
        <v>12</v>
      </c>
      <c r="F33" s="8" t="s">
        <v>16</v>
      </c>
      <c r="G33" s="8">
        <v>81</v>
      </c>
    </row>
    <row r="34" spans="1:7" x14ac:dyDescent="0.25">
      <c r="A34" s="7">
        <v>34266</v>
      </c>
      <c r="B34" s="8" t="s">
        <v>4</v>
      </c>
      <c r="C34" s="8" t="s">
        <v>28</v>
      </c>
      <c r="D34" s="9">
        <v>109.99</v>
      </c>
      <c r="E34" s="8" t="s">
        <v>29</v>
      </c>
      <c r="F34" s="8" t="s">
        <v>16</v>
      </c>
      <c r="G34" s="8">
        <v>81</v>
      </c>
    </row>
    <row r="35" spans="1:7" x14ac:dyDescent="0.25">
      <c r="A35" s="7">
        <v>35988</v>
      </c>
      <c r="B35" s="8" t="s">
        <v>4</v>
      </c>
      <c r="C35" s="8" t="s">
        <v>34</v>
      </c>
      <c r="D35" s="9">
        <v>111.75</v>
      </c>
      <c r="E35" s="8" t="s">
        <v>12</v>
      </c>
      <c r="F35" s="8" t="s">
        <v>16</v>
      </c>
      <c r="G35" s="8">
        <v>70</v>
      </c>
    </row>
    <row r="36" spans="1:7" x14ac:dyDescent="0.25">
      <c r="A36" s="7">
        <v>36820</v>
      </c>
      <c r="B36" s="8" t="s">
        <v>4</v>
      </c>
      <c r="C36" s="8" t="s">
        <v>35</v>
      </c>
      <c r="D36" s="9">
        <v>110.95</v>
      </c>
      <c r="E36" s="8" t="s">
        <v>12</v>
      </c>
      <c r="F36" s="8" t="s">
        <v>16</v>
      </c>
      <c r="G36" s="8">
        <v>92</v>
      </c>
    </row>
    <row r="37" spans="1:7" x14ac:dyDescent="0.25">
      <c r="A37" s="7">
        <v>23688</v>
      </c>
      <c r="B37" s="8" t="s">
        <v>5</v>
      </c>
      <c r="C37" s="8" t="s">
        <v>22</v>
      </c>
      <c r="D37" s="9">
        <v>109.95</v>
      </c>
      <c r="E37" s="8" t="s">
        <v>12</v>
      </c>
      <c r="F37" s="8" t="s">
        <v>13</v>
      </c>
      <c r="G37" s="8">
        <v>71</v>
      </c>
    </row>
    <row r="38" spans="1:7" x14ac:dyDescent="0.25">
      <c r="A38" s="7">
        <v>34878</v>
      </c>
      <c r="B38" s="8" t="s">
        <v>5</v>
      </c>
      <c r="C38" s="8" t="s">
        <v>31</v>
      </c>
      <c r="D38" s="9">
        <v>107.78</v>
      </c>
      <c r="E38" s="8" t="s">
        <v>12</v>
      </c>
      <c r="F38" s="8" t="s">
        <v>16</v>
      </c>
      <c r="G38" s="8">
        <v>191</v>
      </c>
    </row>
    <row r="39" spans="1:7" x14ac:dyDescent="0.25">
      <c r="A39" s="7">
        <v>25678</v>
      </c>
      <c r="B39" s="8" t="s">
        <v>5</v>
      </c>
      <c r="C39" s="8" t="s">
        <v>24</v>
      </c>
      <c r="D39" s="9">
        <v>109.75</v>
      </c>
      <c r="E39" s="8" t="s">
        <v>12</v>
      </c>
      <c r="F39" s="8" t="s">
        <v>13</v>
      </c>
      <c r="G39" s="8">
        <v>60</v>
      </c>
    </row>
    <row r="40" spans="1:7" x14ac:dyDescent="0.25">
      <c r="A40" s="7">
        <v>42599</v>
      </c>
      <c r="B40" s="8" t="s">
        <v>5</v>
      </c>
      <c r="C40" s="8" t="s">
        <v>43</v>
      </c>
      <c r="D40" s="9">
        <v>109.98</v>
      </c>
      <c r="E40" s="8" t="s">
        <v>12</v>
      </c>
      <c r="F40" s="8" t="s">
        <v>16</v>
      </c>
      <c r="G40" s="8">
        <v>90</v>
      </c>
    </row>
    <row r="41" spans="1:7" x14ac:dyDescent="0.25">
      <c r="A41" s="7">
        <v>43153</v>
      </c>
      <c r="B41" s="8" t="s">
        <v>5</v>
      </c>
      <c r="C41" s="8" t="s">
        <v>44</v>
      </c>
      <c r="D41" s="9">
        <v>104.99</v>
      </c>
      <c r="E41" s="8" t="s">
        <v>15</v>
      </c>
      <c r="F41" s="8" t="s">
        <v>16</v>
      </c>
      <c r="G41" s="8">
        <v>350</v>
      </c>
    </row>
  </sheetData>
  <mergeCells count="3">
    <mergeCell ref="A4:G4"/>
    <mergeCell ref="A5:G5"/>
    <mergeCell ref="I6:O12"/>
  </mergeCells>
  <pageMargins left="0.7" right="0.7" top="0.75" bottom="0.75" header="0.3" footer="0.3"/>
  <ignoredErrors>
    <ignoredError sqref="G7:G8 G10:G1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opLeftCell="C1" workbookViewId="0">
      <selection activeCell="C1" sqref="C1"/>
    </sheetView>
  </sheetViews>
  <sheetFormatPr defaultRowHeight="15" x14ac:dyDescent="0.25"/>
  <cols>
    <col min="1" max="1" width="10.42578125" customWidth="1"/>
    <col min="2" max="2" width="14.42578125" customWidth="1"/>
    <col min="3" max="3" width="19.85546875" customWidth="1"/>
    <col min="4" max="4" width="12.5703125" customWidth="1"/>
    <col min="5" max="5" width="12.5703125" bestFit="1" customWidth="1"/>
    <col min="6" max="6" width="18.28515625" customWidth="1"/>
    <col min="7" max="7" width="16.7109375" customWidth="1"/>
    <col min="8" max="8" width="11.85546875" customWidth="1"/>
  </cols>
  <sheetData>
    <row r="1" spans="1:8" x14ac:dyDescent="0.25">
      <c r="A1" t="s">
        <v>123</v>
      </c>
      <c r="C1" s="3" t="s">
        <v>123</v>
      </c>
    </row>
    <row r="2" spans="1:8" ht="21" x14ac:dyDescent="0.35">
      <c r="A2" s="59" t="s">
        <v>46</v>
      </c>
      <c r="B2" s="59"/>
      <c r="C2" s="59"/>
      <c r="D2" s="59"/>
      <c r="E2" s="59"/>
      <c r="F2" s="59"/>
      <c r="G2" s="59"/>
    </row>
    <row r="3" spans="1:8" ht="24" customHeight="1" x14ac:dyDescent="0.25">
      <c r="A3" s="62" t="s">
        <v>47</v>
      </c>
      <c r="B3" s="62"/>
      <c r="C3" s="62"/>
      <c r="D3" s="62"/>
      <c r="E3" s="62"/>
      <c r="F3" s="62"/>
      <c r="G3" s="62"/>
    </row>
    <row r="5" spans="1:8" hidden="1" x14ac:dyDescent="0.25">
      <c r="A5" s="10" t="s">
        <v>0</v>
      </c>
      <c r="B5" s="10" t="s">
        <v>1</v>
      </c>
      <c r="C5" s="10" t="s">
        <v>7</v>
      </c>
      <c r="D5" s="11" t="s">
        <v>8</v>
      </c>
      <c r="E5" s="10" t="s">
        <v>9</v>
      </c>
      <c r="F5" s="10" t="s">
        <v>10</v>
      </c>
      <c r="G5" s="12" t="s">
        <v>45</v>
      </c>
      <c r="H5" s="1"/>
    </row>
    <row r="6" spans="1:8" hidden="1" x14ac:dyDescent="0.25">
      <c r="A6" s="7">
        <v>13129</v>
      </c>
      <c r="B6" s="8" t="s">
        <v>2</v>
      </c>
      <c r="C6" s="8" t="s">
        <v>11</v>
      </c>
      <c r="D6" s="9">
        <v>108.99</v>
      </c>
      <c r="E6" s="8" t="s">
        <v>12</v>
      </c>
      <c r="F6" s="8" t="s">
        <v>13</v>
      </c>
      <c r="G6" s="8">
        <v>78</v>
      </c>
    </row>
    <row r="7" spans="1:8" hidden="1" x14ac:dyDescent="0.25">
      <c r="A7" s="7">
        <v>13358</v>
      </c>
      <c r="B7" s="8" t="s">
        <v>2</v>
      </c>
      <c r="C7" s="8" t="s">
        <v>14</v>
      </c>
      <c r="D7" s="9">
        <v>106.95</v>
      </c>
      <c r="E7" s="8" t="s">
        <v>15</v>
      </c>
      <c r="F7" s="8" t="s">
        <v>16</v>
      </c>
      <c r="G7" s="8">
        <v>35</v>
      </c>
    </row>
    <row r="8" spans="1:8" hidden="1" x14ac:dyDescent="0.25">
      <c r="A8" s="7">
        <v>15688</v>
      </c>
      <c r="B8" s="8" t="s">
        <v>2</v>
      </c>
      <c r="C8" s="8" t="s">
        <v>17</v>
      </c>
      <c r="D8" s="9">
        <v>106.25</v>
      </c>
      <c r="E8" s="8" t="s">
        <v>18</v>
      </c>
      <c r="F8" s="8" t="s">
        <v>13</v>
      </c>
      <c r="G8" s="8">
        <v>60</v>
      </c>
    </row>
    <row r="9" spans="1:8" hidden="1" x14ac:dyDescent="0.25">
      <c r="A9" s="7">
        <v>16555</v>
      </c>
      <c r="B9" s="8" t="s">
        <v>2</v>
      </c>
      <c r="C9" s="8" t="s">
        <v>19</v>
      </c>
      <c r="D9" s="9">
        <v>105.5</v>
      </c>
      <c r="E9" s="8" t="s">
        <v>15</v>
      </c>
      <c r="F9" s="8" t="s">
        <v>16</v>
      </c>
      <c r="G9" s="8">
        <v>20</v>
      </c>
    </row>
    <row r="10" spans="1:8" hidden="1" x14ac:dyDescent="0.25">
      <c r="A10" s="7">
        <v>26787</v>
      </c>
      <c r="B10" s="8" t="s">
        <v>2</v>
      </c>
      <c r="C10" s="8" t="s">
        <v>26</v>
      </c>
      <c r="D10" s="9">
        <v>108.5</v>
      </c>
      <c r="E10" s="8" t="s">
        <v>12</v>
      </c>
      <c r="F10" s="8" t="s">
        <v>16</v>
      </c>
      <c r="G10" s="8">
        <v>90</v>
      </c>
    </row>
    <row r="11" spans="1:8" hidden="1" x14ac:dyDescent="0.25">
      <c r="A11" s="7">
        <v>34793</v>
      </c>
      <c r="B11" s="8" t="s">
        <v>2</v>
      </c>
      <c r="C11" s="8" t="s">
        <v>30</v>
      </c>
      <c r="D11" s="9">
        <v>103.98</v>
      </c>
      <c r="E11" s="8" t="s">
        <v>15</v>
      </c>
      <c r="F11" s="8" t="s">
        <v>13</v>
      </c>
      <c r="G11" s="8">
        <v>113</v>
      </c>
    </row>
    <row r="12" spans="1:8" hidden="1" x14ac:dyDescent="0.25">
      <c r="A12" s="7">
        <v>34982</v>
      </c>
      <c r="B12" s="8" t="s">
        <v>2</v>
      </c>
      <c r="C12" s="8" t="s">
        <v>32</v>
      </c>
      <c r="D12" s="9">
        <v>105.99</v>
      </c>
      <c r="E12" s="8" t="s">
        <v>18</v>
      </c>
      <c r="F12" s="8" t="s">
        <v>16</v>
      </c>
      <c r="G12" s="8">
        <v>102</v>
      </c>
    </row>
    <row r="13" spans="1:8" hidden="1" x14ac:dyDescent="0.25">
      <c r="A13" s="7">
        <v>37803</v>
      </c>
      <c r="B13" s="8" t="s">
        <v>2</v>
      </c>
      <c r="C13" s="8" t="s">
        <v>36</v>
      </c>
      <c r="D13" s="9">
        <v>103.88</v>
      </c>
      <c r="E13" s="8" t="s">
        <v>15</v>
      </c>
      <c r="F13" s="8" t="s">
        <v>13</v>
      </c>
      <c r="G13" s="8">
        <v>173</v>
      </c>
    </row>
    <row r="14" spans="1:8" hidden="1" x14ac:dyDescent="0.25">
      <c r="A14" s="7">
        <v>38675</v>
      </c>
      <c r="B14" s="8" t="s">
        <v>2</v>
      </c>
      <c r="C14" s="8" t="s">
        <v>39</v>
      </c>
      <c r="D14" s="9">
        <v>102.99</v>
      </c>
      <c r="E14" s="8" t="s">
        <v>18</v>
      </c>
      <c r="F14" s="8" t="s">
        <v>13</v>
      </c>
      <c r="G14" s="8">
        <v>75</v>
      </c>
    </row>
    <row r="15" spans="1:8" hidden="1" x14ac:dyDescent="0.25">
      <c r="A15" s="7">
        <v>38700</v>
      </c>
      <c r="B15" s="8" t="s">
        <v>2</v>
      </c>
      <c r="C15" s="8" t="s">
        <v>40</v>
      </c>
      <c r="D15" s="9">
        <v>103.75</v>
      </c>
      <c r="E15" s="8" t="s">
        <v>15</v>
      </c>
      <c r="F15" s="8" t="s">
        <v>13</v>
      </c>
      <c r="G15" s="8">
        <v>93</v>
      </c>
    </row>
    <row r="16" spans="1:8" hidden="1" x14ac:dyDescent="0.25">
      <c r="A16" s="7">
        <v>39704</v>
      </c>
      <c r="B16" s="8" t="s">
        <v>2</v>
      </c>
      <c r="C16" s="8" t="s">
        <v>42</v>
      </c>
      <c r="D16" s="9">
        <v>105.99</v>
      </c>
      <c r="E16" s="8" t="s">
        <v>12</v>
      </c>
      <c r="F16" s="8" t="s">
        <v>13</v>
      </c>
      <c r="G16" s="8">
        <v>58</v>
      </c>
    </row>
    <row r="17" spans="1:7" hidden="1" x14ac:dyDescent="0.25">
      <c r="A17" s="7">
        <v>21683</v>
      </c>
      <c r="B17" s="8" t="s">
        <v>3</v>
      </c>
      <c r="C17" s="8" t="s">
        <v>20</v>
      </c>
      <c r="D17" s="9">
        <v>103.99</v>
      </c>
      <c r="E17" s="8" t="s">
        <v>18</v>
      </c>
      <c r="F17" s="8" t="s">
        <v>13</v>
      </c>
      <c r="G17" s="8">
        <v>75</v>
      </c>
    </row>
    <row r="18" spans="1:7" hidden="1" x14ac:dyDescent="0.25">
      <c r="A18" s="7">
        <v>24896</v>
      </c>
      <c r="B18" s="8" t="s">
        <v>3</v>
      </c>
      <c r="C18" s="8" t="s">
        <v>23</v>
      </c>
      <c r="D18" s="9">
        <v>105.99</v>
      </c>
      <c r="E18" s="8" t="s">
        <v>18</v>
      </c>
      <c r="F18" s="8" t="s">
        <v>16</v>
      </c>
      <c r="G18" s="8">
        <v>159</v>
      </c>
    </row>
    <row r="19" spans="1:7" hidden="1" x14ac:dyDescent="0.25">
      <c r="A19" s="7">
        <v>35690</v>
      </c>
      <c r="B19" s="8" t="s">
        <v>3</v>
      </c>
      <c r="C19" s="8" t="s">
        <v>33</v>
      </c>
      <c r="D19" s="9">
        <v>107.99</v>
      </c>
      <c r="E19" s="8" t="s">
        <v>12</v>
      </c>
      <c r="F19" s="8" t="s">
        <v>13</v>
      </c>
      <c r="G19" s="8">
        <v>170</v>
      </c>
    </row>
    <row r="20" spans="1:7" hidden="1" x14ac:dyDescent="0.25">
      <c r="A20" s="7">
        <v>38744</v>
      </c>
      <c r="B20" s="8" t="s">
        <v>3</v>
      </c>
      <c r="C20" s="8" t="s">
        <v>41</v>
      </c>
      <c r="D20" s="9">
        <v>104.99</v>
      </c>
      <c r="E20" s="8" t="s">
        <v>18</v>
      </c>
      <c r="F20" s="8" t="s">
        <v>13</v>
      </c>
      <c r="G20" s="8">
        <v>45</v>
      </c>
    </row>
    <row r="21" spans="1:7" hidden="1" x14ac:dyDescent="0.25">
      <c r="A21" s="7">
        <v>37845</v>
      </c>
      <c r="B21" s="8" t="s">
        <v>6</v>
      </c>
      <c r="C21" s="8" t="s">
        <v>37</v>
      </c>
      <c r="D21" s="9">
        <v>117.98</v>
      </c>
      <c r="E21" s="8" t="s">
        <v>12</v>
      </c>
      <c r="F21" s="8" t="s">
        <v>38</v>
      </c>
      <c r="G21" s="8">
        <v>113</v>
      </c>
    </row>
    <row r="22" spans="1:7" hidden="1" x14ac:dyDescent="0.25">
      <c r="A22" s="7">
        <v>23677</v>
      </c>
      <c r="B22" s="8" t="s">
        <v>4</v>
      </c>
      <c r="C22" s="8" t="s">
        <v>21</v>
      </c>
      <c r="D22" s="9">
        <v>107.99</v>
      </c>
      <c r="E22" s="8" t="s">
        <v>12</v>
      </c>
      <c r="F22" s="8" t="s">
        <v>16</v>
      </c>
      <c r="G22" s="8">
        <v>68</v>
      </c>
    </row>
    <row r="23" spans="1:7" hidden="1" x14ac:dyDescent="0.25">
      <c r="A23" s="7">
        <v>25844</v>
      </c>
      <c r="B23" s="8" t="s">
        <v>4</v>
      </c>
      <c r="C23" s="8" t="s">
        <v>25</v>
      </c>
      <c r="D23" s="9">
        <v>110.99</v>
      </c>
      <c r="E23" s="8" t="s">
        <v>18</v>
      </c>
      <c r="F23" s="8" t="s">
        <v>16</v>
      </c>
      <c r="G23" s="8">
        <v>179</v>
      </c>
    </row>
    <row r="24" spans="1:7" hidden="1" x14ac:dyDescent="0.25">
      <c r="A24" s="7">
        <v>32544</v>
      </c>
      <c r="B24" s="8" t="s">
        <v>4</v>
      </c>
      <c r="C24" s="8" t="s">
        <v>27</v>
      </c>
      <c r="D24" s="9">
        <v>110.95</v>
      </c>
      <c r="E24" s="8" t="s">
        <v>12</v>
      </c>
      <c r="F24" s="8" t="s">
        <v>16</v>
      </c>
      <c r="G24" s="8">
        <v>81</v>
      </c>
    </row>
    <row r="25" spans="1:7" hidden="1" x14ac:dyDescent="0.25">
      <c r="A25" s="7">
        <v>34266</v>
      </c>
      <c r="B25" s="8" t="s">
        <v>4</v>
      </c>
      <c r="C25" s="8" t="s">
        <v>28</v>
      </c>
      <c r="D25" s="9">
        <v>109.99</v>
      </c>
      <c r="E25" s="8" t="s">
        <v>29</v>
      </c>
      <c r="F25" s="8" t="s">
        <v>16</v>
      </c>
      <c r="G25" s="8">
        <v>81</v>
      </c>
    </row>
    <row r="26" spans="1:7" hidden="1" x14ac:dyDescent="0.25">
      <c r="A26" s="7">
        <v>35988</v>
      </c>
      <c r="B26" s="8" t="s">
        <v>4</v>
      </c>
      <c r="C26" s="8" t="s">
        <v>34</v>
      </c>
      <c r="D26" s="9">
        <v>111.75</v>
      </c>
      <c r="E26" s="8" t="s">
        <v>12</v>
      </c>
      <c r="F26" s="8" t="s">
        <v>16</v>
      </c>
      <c r="G26" s="8">
        <v>70</v>
      </c>
    </row>
    <row r="27" spans="1:7" hidden="1" x14ac:dyDescent="0.25">
      <c r="A27" s="7">
        <v>36820</v>
      </c>
      <c r="B27" s="8" t="s">
        <v>4</v>
      </c>
      <c r="C27" s="8" t="s">
        <v>35</v>
      </c>
      <c r="D27" s="9">
        <v>110.95</v>
      </c>
      <c r="E27" s="8" t="s">
        <v>12</v>
      </c>
      <c r="F27" s="8" t="s">
        <v>16</v>
      </c>
      <c r="G27" s="8">
        <v>92</v>
      </c>
    </row>
    <row r="28" spans="1:7" hidden="1" x14ac:dyDescent="0.25">
      <c r="A28" s="7">
        <v>23688</v>
      </c>
      <c r="B28" s="8" t="s">
        <v>5</v>
      </c>
      <c r="C28" s="8" t="s">
        <v>22</v>
      </c>
      <c r="D28" s="9">
        <v>109.95</v>
      </c>
      <c r="E28" s="8" t="s">
        <v>12</v>
      </c>
      <c r="F28" s="8" t="s">
        <v>13</v>
      </c>
      <c r="G28" s="8">
        <v>71</v>
      </c>
    </row>
    <row r="29" spans="1:7" hidden="1" x14ac:dyDescent="0.25">
      <c r="A29" s="7">
        <v>34878</v>
      </c>
      <c r="B29" s="8" t="s">
        <v>5</v>
      </c>
      <c r="C29" s="8" t="s">
        <v>31</v>
      </c>
      <c r="D29" s="9">
        <v>107.78</v>
      </c>
      <c r="E29" s="8" t="s">
        <v>12</v>
      </c>
      <c r="F29" s="8" t="s">
        <v>16</v>
      </c>
      <c r="G29" s="8">
        <v>191</v>
      </c>
    </row>
    <row r="30" spans="1:7" hidden="1" x14ac:dyDescent="0.25">
      <c r="A30" s="7">
        <v>25678</v>
      </c>
      <c r="B30" s="8" t="s">
        <v>5</v>
      </c>
      <c r="C30" s="8" t="s">
        <v>24</v>
      </c>
      <c r="D30" s="9">
        <v>109.75</v>
      </c>
      <c r="E30" s="8" t="s">
        <v>12</v>
      </c>
      <c r="F30" s="8" t="s">
        <v>13</v>
      </c>
      <c r="G30" s="8">
        <v>60</v>
      </c>
    </row>
    <row r="31" spans="1:7" hidden="1" x14ac:dyDescent="0.25">
      <c r="A31" s="7">
        <v>42599</v>
      </c>
      <c r="B31" s="8" t="s">
        <v>5</v>
      </c>
      <c r="C31" s="8" t="s">
        <v>43</v>
      </c>
      <c r="D31" s="9">
        <v>109.98</v>
      </c>
      <c r="E31" s="8" t="s">
        <v>12</v>
      </c>
      <c r="F31" s="8" t="s">
        <v>16</v>
      </c>
      <c r="G31" s="8">
        <v>90</v>
      </c>
    </row>
    <row r="32" spans="1:7" hidden="1" x14ac:dyDescent="0.25">
      <c r="A32" s="7">
        <v>43153</v>
      </c>
      <c r="B32" s="8" t="s">
        <v>5</v>
      </c>
      <c r="C32" s="8" t="s">
        <v>44</v>
      </c>
      <c r="D32" s="9">
        <v>104.99</v>
      </c>
      <c r="E32" s="8" t="s">
        <v>15</v>
      </c>
      <c r="F32" s="8" t="s">
        <v>16</v>
      </c>
      <c r="G32" s="8">
        <v>350</v>
      </c>
    </row>
    <row r="34" spans="3:16" x14ac:dyDescent="0.25">
      <c r="C34" s="3" t="s">
        <v>53</v>
      </c>
      <c r="D34">
        <f>SUM(G6:G16)</f>
        <v>897</v>
      </c>
      <c r="E34" s="6">
        <f>D34/D39</f>
        <v>0.32127507163323782</v>
      </c>
    </row>
    <row r="35" spans="3:16" x14ac:dyDescent="0.25">
      <c r="C35" s="3" t="s">
        <v>54</v>
      </c>
      <c r="D35">
        <f>SUM(G17:G20)</f>
        <v>449</v>
      </c>
      <c r="E35" s="6">
        <f>D35/D39</f>
        <v>0.1608166189111748</v>
      </c>
    </row>
    <row r="36" spans="3:16" x14ac:dyDescent="0.25">
      <c r="C36" s="3" t="s">
        <v>55</v>
      </c>
      <c r="D36">
        <f>SUM(G21)</f>
        <v>113</v>
      </c>
      <c r="E36" s="6">
        <f>D36/D39</f>
        <v>4.047277936962751E-2</v>
      </c>
    </row>
    <row r="37" spans="3:16" x14ac:dyDescent="0.25">
      <c r="C37" s="3" t="s">
        <v>56</v>
      </c>
      <c r="D37">
        <f>SUM(G22:G27)</f>
        <v>571</v>
      </c>
      <c r="E37" s="6">
        <f>D37/D39</f>
        <v>0.20451289398280803</v>
      </c>
    </row>
    <row r="38" spans="3:16" x14ac:dyDescent="0.25">
      <c r="C38" s="3" t="s">
        <v>57</v>
      </c>
      <c r="D38">
        <f>SUM(G28:G32)</f>
        <v>762</v>
      </c>
      <c r="E38" s="6">
        <f>D38/D39</f>
        <v>0.27292263610315187</v>
      </c>
    </row>
    <row r="39" spans="3:16" x14ac:dyDescent="0.25">
      <c r="C39" s="3" t="s">
        <v>58</v>
      </c>
      <c r="D39" s="5">
        <f>SUM(D34:D38)</f>
        <v>2792</v>
      </c>
      <c r="E39" s="6">
        <f>D39/D39</f>
        <v>1</v>
      </c>
    </row>
    <row r="41" spans="3:16" x14ac:dyDescent="0.25">
      <c r="H41" s="61" t="s">
        <v>124</v>
      </c>
      <c r="I41" s="63"/>
      <c r="J41" s="63"/>
      <c r="K41" s="63"/>
      <c r="L41" s="63"/>
      <c r="M41" s="63"/>
      <c r="N41" s="63"/>
      <c r="O41" s="63"/>
      <c r="P41" s="63"/>
    </row>
    <row r="42" spans="3:16" x14ac:dyDescent="0.25">
      <c r="H42" s="63"/>
      <c r="I42" s="63"/>
      <c r="J42" s="63"/>
      <c r="K42" s="63"/>
      <c r="L42" s="63"/>
      <c r="M42" s="63"/>
      <c r="N42" s="63"/>
      <c r="O42" s="63"/>
      <c r="P42" s="63"/>
    </row>
    <row r="43" spans="3:16" x14ac:dyDescent="0.25">
      <c r="H43" s="63"/>
      <c r="I43" s="63"/>
      <c r="J43" s="63"/>
      <c r="K43" s="63"/>
      <c r="L43" s="63"/>
      <c r="M43" s="63"/>
      <c r="N43" s="63"/>
      <c r="O43" s="63"/>
      <c r="P43" s="63"/>
    </row>
  </sheetData>
  <mergeCells count="3">
    <mergeCell ref="A2:G2"/>
    <mergeCell ref="A3:G3"/>
    <mergeCell ref="H41:P43"/>
  </mergeCells>
  <pageMargins left="0.7" right="0.7" top="0.75" bottom="0.75" header="0.3" footer="0.3"/>
  <ignoredErrors>
    <ignoredError sqref="D34:D35 D37:D38"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N39"/>
  <sheetViews>
    <sheetView workbookViewId="0">
      <selection activeCell="F5" sqref="F5"/>
    </sheetView>
  </sheetViews>
  <sheetFormatPr defaultRowHeight="15" x14ac:dyDescent="0.25"/>
  <cols>
    <col min="1" max="1" width="10.42578125" customWidth="1"/>
    <col min="2" max="2" width="14.42578125" customWidth="1"/>
    <col min="3" max="3" width="19.85546875" customWidth="1"/>
    <col min="4" max="4" width="12.5703125" customWidth="1"/>
    <col min="5" max="5" width="12.5703125" bestFit="1" customWidth="1"/>
    <col min="6" max="6" width="18.28515625" customWidth="1"/>
    <col min="7" max="7" width="16.7109375" customWidth="1"/>
    <col min="8" max="8" width="11.85546875" customWidth="1"/>
  </cols>
  <sheetData>
    <row r="1" spans="1:14" x14ac:dyDescent="0.25">
      <c r="A1" s="3" t="s">
        <v>123</v>
      </c>
    </row>
    <row r="2" spans="1:14" ht="34.5" customHeight="1" x14ac:dyDescent="0.35">
      <c r="A2" s="59" t="s">
        <v>46</v>
      </c>
      <c r="B2" s="59"/>
      <c r="C2" s="59"/>
      <c r="D2" s="59"/>
      <c r="E2" s="59"/>
      <c r="F2" s="59"/>
      <c r="G2" s="59"/>
    </row>
    <row r="3" spans="1:14" ht="23.25" customHeight="1" x14ac:dyDescent="0.25">
      <c r="A3" s="62" t="s">
        <v>47</v>
      </c>
      <c r="B3" s="62"/>
      <c r="C3" s="62"/>
      <c r="D3" s="62"/>
      <c r="E3" s="62"/>
      <c r="F3" s="62"/>
      <c r="G3" s="62"/>
    </row>
    <row r="5" spans="1:14" x14ac:dyDescent="0.25">
      <c r="C5" s="3"/>
      <c r="D5" s="4"/>
      <c r="F5" s="3"/>
    </row>
    <row r="6" spans="1:14" x14ac:dyDescent="0.25">
      <c r="C6" s="3"/>
      <c r="D6" s="13"/>
      <c r="F6" s="3"/>
      <c r="H6" s="64" t="s">
        <v>126</v>
      </c>
      <c r="I6" s="64"/>
      <c r="J6" s="64"/>
      <c r="K6" s="64"/>
      <c r="L6" s="64"/>
      <c r="M6" s="64"/>
      <c r="N6" s="64"/>
    </row>
    <row r="7" spans="1:14" x14ac:dyDescent="0.25">
      <c r="C7" s="3"/>
      <c r="D7" s="13"/>
      <c r="F7" s="3"/>
      <c r="H7" s="64"/>
      <c r="I7" s="64"/>
      <c r="J7" s="64"/>
      <c r="K7" s="64"/>
      <c r="L7" s="64"/>
      <c r="M7" s="64"/>
      <c r="N7" s="64"/>
    </row>
    <row r="8" spans="1:14" x14ac:dyDescent="0.25">
      <c r="C8" s="3"/>
      <c r="D8" s="13"/>
      <c r="F8" s="3"/>
      <c r="H8" s="64"/>
      <c r="I8" s="64"/>
      <c r="J8" s="64"/>
      <c r="K8" s="64"/>
      <c r="L8" s="64"/>
      <c r="M8" s="64"/>
      <c r="N8" s="64"/>
    </row>
    <row r="9" spans="1:14" x14ac:dyDescent="0.25">
      <c r="C9" s="3"/>
      <c r="D9" s="13"/>
      <c r="F9" s="3"/>
    </row>
    <row r="10" spans="1:14" x14ac:dyDescent="0.25">
      <c r="F10" s="3"/>
      <c r="G10" s="4"/>
    </row>
    <row r="11" spans="1:14" x14ac:dyDescent="0.25">
      <c r="G11" s="4"/>
    </row>
    <row r="12" spans="1:14" x14ac:dyDescent="0.25">
      <c r="A12" s="10" t="s">
        <v>0</v>
      </c>
      <c r="B12" s="10" t="s">
        <v>1</v>
      </c>
      <c r="C12" s="10" t="s">
        <v>7</v>
      </c>
      <c r="D12" s="11" t="s">
        <v>8</v>
      </c>
      <c r="E12" s="10" t="s">
        <v>9</v>
      </c>
      <c r="F12" s="10" t="s">
        <v>10</v>
      </c>
      <c r="G12" s="12" t="s">
        <v>45</v>
      </c>
      <c r="H12" s="1"/>
    </row>
    <row r="13" spans="1:14" hidden="1" x14ac:dyDescent="0.25">
      <c r="A13" s="7">
        <v>13129</v>
      </c>
      <c r="B13" s="8" t="s">
        <v>2</v>
      </c>
      <c r="C13" s="8" t="s">
        <v>11</v>
      </c>
      <c r="D13" s="9">
        <v>108.99</v>
      </c>
      <c r="E13" s="8" t="s">
        <v>12</v>
      </c>
      <c r="F13" s="8" t="s">
        <v>13</v>
      </c>
      <c r="G13" s="8">
        <v>78</v>
      </c>
    </row>
    <row r="14" spans="1:14" hidden="1" x14ac:dyDescent="0.25">
      <c r="A14" s="7">
        <v>13358</v>
      </c>
      <c r="B14" s="8" t="s">
        <v>2</v>
      </c>
      <c r="C14" s="8" t="s">
        <v>14</v>
      </c>
      <c r="D14" s="9">
        <v>106.95</v>
      </c>
      <c r="E14" s="8" t="s">
        <v>15</v>
      </c>
      <c r="F14" s="8" t="s">
        <v>16</v>
      </c>
      <c r="G14" s="8">
        <v>35</v>
      </c>
    </row>
    <row r="15" spans="1:14" hidden="1" x14ac:dyDescent="0.25">
      <c r="A15" s="7">
        <v>15688</v>
      </c>
      <c r="B15" s="8" t="s">
        <v>2</v>
      </c>
      <c r="C15" s="8" t="s">
        <v>17</v>
      </c>
      <c r="D15" s="9">
        <v>106.25</v>
      </c>
      <c r="E15" s="8" t="s">
        <v>18</v>
      </c>
      <c r="F15" s="8" t="s">
        <v>13</v>
      </c>
      <c r="G15" s="8">
        <v>60</v>
      </c>
    </row>
    <row r="16" spans="1:14" hidden="1" x14ac:dyDescent="0.25">
      <c r="A16" s="7">
        <v>16555</v>
      </c>
      <c r="B16" s="8" t="s">
        <v>2</v>
      </c>
      <c r="C16" s="8" t="s">
        <v>19</v>
      </c>
      <c r="D16" s="9">
        <v>105.5</v>
      </c>
      <c r="E16" s="8" t="s">
        <v>15</v>
      </c>
      <c r="F16" s="8" t="s">
        <v>16</v>
      </c>
      <c r="G16" s="8">
        <v>20</v>
      </c>
    </row>
    <row r="17" spans="1:7" hidden="1" x14ac:dyDescent="0.25">
      <c r="A17" s="7">
        <v>26787</v>
      </c>
      <c r="B17" s="8" t="s">
        <v>2</v>
      </c>
      <c r="C17" s="8" t="s">
        <v>26</v>
      </c>
      <c r="D17" s="9">
        <v>108.5</v>
      </c>
      <c r="E17" s="8" t="s">
        <v>12</v>
      </c>
      <c r="F17" s="8" t="s">
        <v>16</v>
      </c>
      <c r="G17" s="8">
        <v>90</v>
      </c>
    </row>
    <row r="18" spans="1:7" hidden="1" x14ac:dyDescent="0.25">
      <c r="A18" s="7">
        <v>34793</v>
      </c>
      <c r="B18" s="8" t="s">
        <v>2</v>
      </c>
      <c r="C18" s="8" t="s">
        <v>30</v>
      </c>
      <c r="D18" s="9">
        <v>103.98</v>
      </c>
      <c r="E18" s="8" t="s">
        <v>15</v>
      </c>
      <c r="F18" s="8" t="s">
        <v>13</v>
      </c>
      <c r="G18" s="8">
        <v>113</v>
      </c>
    </row>
    <row r="19" spans="1:7" hidden="1" x14ac:dyDescent="0.25">
      <c r="A19" s="7">
        <v>34982</v>
      </c>
      <c r="B19" s="8" t="s">
        <v>2</v>
      </c>
      <c r="C19" s="8" t="s">
        <v>32</v>
      </c>
      <c r="D19" s="9">
        <v>105.99</v>
      </c>
      <c r="E19" s="8" t="s">
        <v>18</v>
      </c>
      <c r="F19" s="8" t="s">
        <v>16</v>
      </c>
      <c r="G19" s="8">
        <v>102</v>
      </c>
    </row>
    <row r="20" spans="1:7" hidden="1" x14ac:dyDescent="0.25">
      <c r="A20" s="7">
        <v>37803</v>
      </c>
      <c r="B20" s="8" t="s">
        <v>2</v>
      </c>
      <c r="C20" s="8" t="s">
        <v>36</v>
      </c>
      <c r="D20" s="9">
        <v>103.88</v>
      </c>
      <c r="E20" s="8" t="s">
        <v>15</v>
      </c>
      <c r="F20" s="8" t="s">
        <v>13</v>
      </c>
      <c r="G20" s="8">
        <v>173</v>
      </c>
    </row>
    <row r="21" spans="1:7" hidden="1" x14ac:dyDescent="0.25">
      <c r="A21" s="7">
        <v>38675</v>
      </c>
      <c r="B21" s="8" t="s">
        <v>2</v>
      </c>
      <c r="C21" s="8" t="s">
        <v>39</v>
      </c>
      <c r="D21" s="9">
        <v>102.99</v>
      </c>
      <c r="E21" s="8" t="s">
        <v>18</v>
      </c>
      <c r="F21" s="8" t="s">
        <v>13</v>
      </c>
      <c r="G21" s="8">
        <v>75</v>
      </c>
    </row>
    <row r="22" spans="1:7" hidden="1" x14ac:dyDescent="0.25">
      <c r="A22" s="7">
        <v>38700</v>
      </c>
      <c r="B22" s="8" t="s">
        <v>2</v>
      </c>
      <c r="C22" s="8" t="s">
        <v>40</v>
      </c>
      <c r="D22" s="9">
        <v>103.75</v>
      </c>
      <c r="E22" s="8" t="s">
        <v>15</v>
      </c>
      <c r="F22" s="8" t="s">
        <v>13</v>
      </c>
      <c r="G22" s="8">
        <v>93</v>
      </c>
    </row>
    <row r="23" spans="1:7" hidden="1" x14ac:dyDescent="0.25">
      <c r="A23" s="7">
        <v>39704</v>
      </c>
      <c r="B23" s="8" t="s">
        <v>2</v>
      </c>
      <c r="C23" s="8" t="s">
        <v>42</v>
      </c>
      <c r="D23" s="9">
        <v>105.99</v>
      </c>
      <c r="E23" s="8" t="s">
        <v>12</v>
      </c>
      <c r="F23" s="8" t="s">
        <v>13</v>
      </c>
      <c r="G23" s="8">
        <v>58</v>
      </c>
    </row>
    <row r="24" spans="1:7" hidden="1" x14ac:dyDescent="0.25">
      <c r="A24" s="7">
        <v>21683</v>
      </c>
      <c r="B24" s="8" t="s">
        <v>3</v>
      </c>
      <c r="C24" s="8" t="s">
        <v>20</v>
      </c>
      <c r="D24" s="9">
        <v>103.99</v>
      </c>
      <c r="E24" s="8" t="s">
        <v>18</v>
      </c>
      <c r="F24" s="8" t="s">
        <v>13</v>
      </c>
      <c r="G24" s="8">
        <v>75</v>
      </c>
    </row>
    <row r="25" spans="1:7" hidden="1" x14ac:dyDescent="0.25">
      <c r="A25" s="7">
        <v>24896</v>
      </c>
      <c r="B25" s="8" t="s">
        <v>3</v>
      </c>
      <c r="C25" s="8" t="s">
        <v>23</v>
      </c>
      <c r="D25" s="9">
        <v>105.99</v>
      </c>
      <c r="E25" s="8" t="s">
        <v>18</v>
      </c>
      <c r="F25" s="8" t="s">
        <v>16</v>
      </c>
      <c r="G25" s="8">
        <v>159</v>
      </c>
    </row>
    <row r="26" spans="1:7" hidden="1" x14ac:dyDescent="0.25">
      <c r="A26" s="7">
        <v>35690</v>
      </c>
      <c r="B26" s="8" t="s">
        <v>3</v>
      </c>
      <c r="C26" s="8" t="s">
        <v>33</v>
      </c>
      <c r="D26" s="9">
        <v>107.99</v>
      </c>
      <c r="E26" s="8" t="s">
        <v>12</v>
      </c>
      <c r="F26" s="8" t="s">
        <v>13</v>
      </c>
      <c r="G26" s="8">
        <v>170</v>
      </c>
    </row>
    <row r="27" spans="1:7" x14ac:dyDescent="0.25">
      <c r="A27" s="7">
        <v>38744</v>
      </c>
      <c r="B27" s="8" t="s">
        <v>3</v>
      </c>
      <c r="C27" s="8" t="s">
        <v>41</v>
      </c>
      <c r="D27" s="9">
        <v>104.99</v>
      </c>
      <c r="E27" s="8" t="s">
        <v>18</v>
      </c>
      <c r="F27" s="8" t="s">
        <v>13</v>
      </c>
      <c r="G27" s="8">
        <v>45</v>
      </c>
    </row>
    <row r="28" spans="1:7" hidden="1" x14ac:dyDescent="0.25">
      <c r="A28" s="7">
        <v>37845</v>
      </c>
      <c r="B28" s="8" t="s">
        <v>6</v>
      </c>
      <c r="C28" s="8" t="s">
        <v>37</v>
      </c>
      <c r="D28" s="9">
        <v>117.98</v>
      </c>
      <c r="E28" s="8" t="s">
        <v>12</v>
      </c>
      <c r="F28" s="8" t="s">
        <v>38</v>
      </c>
      <c r="G28" s="8">
        <v>113</v>
      </c>
    </row>
    <row r="29" spans="1:7" hidden="1" x14ac:dyDescent="0.25">
      <c r="A29" s="7">
        <v>23677</v>
      </c>
      <c r="B29" s="8" t="s">
        <v>4</v>
      </c>
      <c r="C29" s="8" t="s">
        <v>21</v>
      </c>
      <c r="D29" s="9">
        <v>107.99</v>
      </c>
      <c r="E29" s="8" t="s">
        <v>12</v>
      </c>
      <c r="F29" s="8" t="s">
        <v>16</v>
      </c>
      <c r="G29" s="8">
        <v>68</v>
      </c>
    </row>
    <row r="30" spans="1:7" hidden="1" x14ac:dyDescent="0.25">
      <c r="A30" s="7">
        <v>25844</v>
      </c>
      <c r="B30" s="8" t="s">
        <v>4</v>
      </c>
      <c r="C30" s="8" t="s">
        <v>25</v>
      </c>
      <c r="D30" s="9">
        <v>110.99</v>
      </c>
      <c r="E30" s="8" t="s">
        <v>18</v>
      </c>
      <c r="F30" s="8" t="s">
        <v>16</v>
      </c>
      <c r="G30" s="8">
        <v>179</v>
      </c>
    </row>
    <row r="31" spans="1:7" hidden="1" x14ac:dyDescent="0.25">
      <c r="A31" s="7">
        <v>32544</v>
      </c>
      <c r="B31" s="8" t="s">
        <v>4</v>
      </c>
      <c r="C31" s="8" t="s">
        <v>27</v>
      </c>
      <c r="D31" s="9">
        <v>110.95</v>
      </c>
      <c r="E31" s="8" t="s">
        <v>12</v>
      </c>
      <c r="F31" s="8" t="s">
        <v>16</v>
      </c>
      <c r="G31" s="8">
        <v>81</v>
      </c>
    </row>
    <row r="32" spans="1:7" hidden="1" x14ac:dyDescent="0.25">
      <c r="A32" s="7">
        <v>34266</v>
      </c>
      <c r="B32" s="8" t="s">
        <v>4</v>
      </c>
      <c r="C32" s="8" t="s">
        <v>28</v>
      </c>
      <c r="D32" s="9">
        <v>109.99</v>
      </c>
      <c r="E32" s="8" t="s">
        <v>29</v>
      </c>
      <c r="F32" s="8" t="s">
        <v>16</v>
      </c>
      <c r="G32" s="8">
        <v>81</v>
      </c>
    </row>
    <row r="33" spans="1:7" hidden="1" x14ac:dyDescent="0.25">
      <c r="A33" s="7">
        <v>35988</v>
      </c>
      <c r="B33" s="8" t="s">
        <v>4</v>
      </c>
      <c r="C33" s="8" t="s">
        <v>34</v>
      </c>
      <c r="D33" s="9">
        <v>111.75</v>
      </c>
      <c r="E33" s="8" t="s">
        <v>12</v>
      </c>
      <c r="F33" s="8" t="s">
        <v>16</v>
      </c>
      <c r="G33" s="8">
        <v>70</v>
      </c>
    </row>
    <row r="34" spans="1:7" hidden="1" x14ac:dyDescent="0.25">
      <c r="A34" s="7">
        <v>36820</v>
      </c>
      <c r="B34" s="8" t="s">
        <v>4</v>
      </c>
      <c r="C34" s="8" t="s">
        <v>35</v>
      </c>
      <c r="D34" s="9">
        <v>110.95</v>
      </c>
      <c r="E34" s="8" t="s">
        <v>12</v>
      </c>
      <c r="F34" s="8" t="s">
        <v>16</v>
      </c>
      <c r="G34" s="8">
        <v>92</v>
      </c>
    </row>
    <row r="35" spans="1:7" hidden="1" x14ac:dyDescent="0.25">
      <c r="A35" s="7">
        <v>23688</v>
      </c>
      <c r="B35" s="8" t="s">
        <v>5</v>
      </c>
      <c r="C35" s="8" t="s">
        <v>22</v>
      </c>
      <c r="D35" s="9">
        <v>109.95</v>
      </c>
      <c r="E35" s="8" t="s">
        <v>12</v>
      </c>
      <c r="F35" s="8" t="s">
        <v>13</v>
      </c>
      <c r="G35" s="8">
        <v>71</v>
      </c>
    </row>
    <row r="36" spans="1:7" hidden="1" x14ac:dyDescent="0.25">
      <c r="A36" s="7">
        <v>34878</v>
      </c>
      <c r="B36" s="8" t="s">
        <v>5</v>
      </c>
      <c r="C36" s="8" t="s">
        <v>31</v>
      </c>
      <c r="D36" s="9">
        <v>107.78</v>
      </c>
      <c r="E36" s="8" t="s">
        <v>12</v>
      </c>
      <c r="F36" s="8" t="s">
        <v>16</v>
      </c>
      <c r="G36" s="8">
        <v>191</v>
      </c>
    </row>
    <row r="37" spans="1:7" hidden="1" x14ac:dyDescent="0.25">
      <c r="A37" s="7">
        <v>25678</v>
      </c>
      <c r="B37" s="8" t="s">
        <v>5</v>
      </c>
      <c r="C37" s="8" t="s">
        <v>24</v>
      </c>
      <c r="D37" s="9">
        <v>109.75</v>
      </c>
      <c r="E37" s="8" t="s">
        <v>12</v>
      </c>
      <c r="F37" s="8" t="s">
        <v>13</v>
      </c>
      <c r="G37" s="8">
        <v>60</v>
      </c>
    </row>
    <row r="38" spans="1:7" hidden="1" x14ac:dyDescent="0.25">
      <c r="A38" s="7">
        <v>42599</v>
      </c>
      <c r="B38" s="8" t="s">
        <v>5</v>
      </c>
      <c r="C38" s="8" t="s">
        <v>43</v>
      </c>
      <c r="D38" s="9">
        <v>109.98</v>
      </c>
      <c r="E38" s="8" t="s">
        <v>12</v>
      </c>
      <c r="F38" s="8" t="s">
        <v>16</v>
      </c>
      <c r="G38" s="8">
        <v>90</v>
      </c>
    </row>
    <row r="39" spans="1:7" hidden="1" x14ac:dyDescent="0.25">
      <c r="A39" s="7">
        <v>43153</v>
      </c>
      <c r="B39" s="8" t="s">
        <v>5</v>
      </c>
      <c r="C39" s="8" t="s">
        <v>44</v>
      </c>
      <c r="D39" s="9">
        <v>104.99</v>
      </c>
      <c r="E39" s="8" t="s">
        <v>15</v>
      </c>
      <c r="F39" s="8" t="s">
        <v>16</v>
      </c>
      <c r="G39" s="8">
        <v>350</v>
      </c>
    </row>
  </sheetData>
  <autoFilter ref="A12:G39">
    <filterColumn colId="1">
      <filters>
        <filter val="Cherry"/>
      </filters>
    </filterColumn>
    <filterColumn colId="6">
      <customFilters>
        <customFilter operator="lessThan" val="70"/>
      </customFilters>
    </filterColumn>
  </autoFilter>
  <mergeCells count="3">
    <mergeCell ref="A2:G2"/>
    <mergeCell ref="A3:G3"/>
    <mergeCell ref="H6:N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selection activeCell="F7" sqref="F7"/>
    </sheetView>
  </sheetViews>
  <sheetFormatPr defaultRowHeight="15" x14ac:dyDescent="0.25"/>
  <cols>
    <col min="1" max="1" width="10.42578125" customWidth="1"/>
    <col min="2" max="2" width="14.42578125" customWidth="1"/>
    <col min="3" max="3" width="19.85546875" customWidth="1"/>
    <col min="4" max="4" width="12.5703125" customWidth="1"/>
    <col min="5" max="5" width="12.5703125" bestFit="1" customWidth="1"/>
    <col min="6" max="6" width="18.28515625" customWidth="1"/>
    <col min="7" max="7" width="16.7109375" customWidth="1"/>
    <col min="8" max="8" width="11.85546875" customWidth="1"/>
    <col min="14" max="14" width="10.85546875" customWidth="1"/>
  </cols>
  <sheetData>
    <row r="1" spans="1:14" x14ac:dyDescent="0.25">
      <c r="A1" s="3" t="s">
        <v>123</v>
      </c>
    </row>
    <row r="3" spans="1:14" ht="34.5" customHeight="1" x14ac:dyDescent="0.35">
      <c r="A3" s="59" t="s">
        <v>46</v>
      </c>
      <c r="B3" s="59"/>
      <c r="C3" s="59"/>
      <c r="D3" s="59"/>
      <c r="E3" s="59"/>
      <c r="F3" s="59"/>
      <c r="G3" s="59"/>
    </row>
    <row r="4" spans="1:14" ht="23.25" customHeight="1" x14ac:dyDescent="0.25">
      <c r="A4" s="62" t="s">
        <v>47</v>
      </c>
      <c r="B4" s="62"/>
      <c r="C4" s="62"/>
      <c r="D4" s="62"/>
      <c r="E4" s="62"/>
      <c r="F4" s="62"/>
      <c r="G4" s="62"/>
    </row>
    <row r="6" spans="1:14" x14ac:dyDescent="0.25">
      <c r="C6" s="3"/>
      <c r="D6" s="4"/>
      <c r="F6" s="3"/>
      <c r="I6" s="61" t="s">
        <v>127</v>
      </c>
      <c r="J6" s="61"/>
      <c r="K6" s="61"/>
      <c r="L6" s="61"/>
      <c r="M6" s="61"/>
      <c r="N6" s="61"/>
    </row>
    <row r="7" spans="1:14" x14ac:dyDescent="0.25">
      <c r="C7" s="3"/>
      <c r="D7" s="13"/>
      <c r="F7" s="3"/>
      <c r="I7" s="61"/>
      <c r="J7" s="61"/>
      <c r="K7" s="61"/>
      <c r="L7" s="61"/>
      <c r="M7" s="61"/>
      <c r="N7" s="61"/>
    </row>
    <row r="8" spans="1:14" x14ac:dyDescent="0.25">
      <c r="C8" s="3"/>
      <c r="D8" s="13"/>
      <c r="F8" s="3"/>
      <c r="I8" s="61"/>
      <c r="J8" s="61"/>
      <c r="K8" s="61"/>
      <c r="L8" s="61"/>
      <c r="M8" s="61"/>
      <c r="N8" s="61"/>
    </row>
    <row r="9" spans="1:14" x14ac:dyDescent="0.25">
      <c r="C9" s="3"/>
      <c r="D9" s="13"/>
      <c r="F9" s="3"/>
      <c r="I9" s="61"/>
      <c r="J9" s="61"/>
      <c r="K9" s="61"/>
      <c r="L9" s="61"/>
      <c r="M9" s="61"/>
      <c r="N9" s="61"/>
    </row>
    <row r="10" spans="1:14" x14ac:dyDescent="0.25">
      <c r="C10" s="3"/>
      <c r="D10" s="13"/>
      <c r="F10" s="3"/>
      <c r="I10" s="61"/>
      <c r="J10" s="61"/>
      <c r="K10" s="61"/>
      <c r="L10" s="61"/>
      <c r="M10" s="61"/>
      <c r="N10" s="61"/>
    </row>
    <row r="11" spans="1:14" x14ac:dyDescent="0.25">
      <c r="F11" s="3"/>
      <c r="G11" s="4"/>
      <c r="I11" s="61"/>
      <c r="J11" s="61"/>
      <c r="K11" s="61"/>
      <c r="L11" s="61"/>
      <c r="M11" s="61"/>
      <c r="N11" s="61"/>
    </row>
    <row r="12" spans="1:14" x14ac:dyDescent="0.25">
      <c r="G12" s="4"/>
      <c r="I12" s="61"/>
      <c r="J12" s="61"/>
      <c r="K12" s="61"/>
      <c r="L12" s="61"/>
      <c r="M12" s="61"/>
      <c r="N12" s="61"/>
    </row>
    <row r="13" spans="1:14" x14ac:dyDescent="0.25">
      <c r="A13" s="10" t="s">
        <v>0</v>
      </c>
      <c r="B13" s="10" t="s">
        <v>1</v>
      </c>
      <c r="C13" s="10" t="s">
        <v>7</v>
      </c>
      <c r="D13" s="11" t="s">
        <v>8</v>
      </c>
      <c r="E13" s="10" t="s">
        <v>9</v>
      </c>
      <c r="F13" s="10" t="s">
        <v>10</v>
      </c>
      <c r="G13" s="12" t="s">
        <v>45</v>
      </c>
      <c r="H13" s="1"/>
    </row>
    <row r="14" spans="1:14" x14ac:dyDescent="0.25">
      <c r="A14" s="7">
        <v>21683</v>
      </c>
      <c r="B14" s="8" t="s">
        <v>3</v>
      </c>
      <c r="C14" s="8" t="s">
        <v>20</v>
      </c>
      <c r="D14" s="9">
        <v>103.99</v>
      </c>
      <c r="E14" s="8" t="s">
        <v>18</v>
      </c>
      <c r="F14" s="8" t="s">
        <v>13</v>
      </c>
      <c r="G14" s="8">
        <v>75</v>
      </c>
    </row>
    <row r="15" spans="1:14" x14ac:dyDescent="0.25">
      <c r="A15" s="7">
        <v>38744</v>
      </c>
      <c r="B15" s="8" t="s">
        <v>3</v>
      </c>
      <c r="C15" s="8" t="s">
        <v>41</v>
      </c>
      <c r="D15" s="9">
        <v>104.99</v>
      </c>
      <c r="E15" s="8" t="s">
        <v>18</v>
      </c>
      <c r="F15" s="8" t="s">
        <v>13</v>
      </c>
      <c r="G15" s="8">
        <v>45</v>
      </c>
    </row>
    <row r="16" spans="1:14" x14ac:dyDescent="0.25">
      <c r="A16" s="7">
        <v>24896</v>
      </c>
      <c r="B16" s="8" t="s">
        <v>3</v>
      </c>
      <c r="C16" s="8" t="s">
        <v>23</v>
      </c>
      <c r="D16" s="9">
        <v>105.99</v>
      </c>
      <c r="E16" s="8" t="s">
        <v>18</v>
      </c>
      <c r="F16" s="8" t="s">
        <v>16</v>
      </c>
      <c r="G16" s="8">
        <v>159</v>
      </c>
    </row>
    <row r="17" spans="1:7" x14ac:dyDescent="0.25">
      <c r="A17" s="7">
        <v>35690</v>
      </c>
      <c r="B17" s="8" t="s">
        <v>3</v>
      </c>
      <c r="C17" s="8" t="s">
        <v>33</v>
      </c>
      <c r="D17" s="9">
        <v>107.99</v>
      </c>
      <c r="E17" s="8" t="s">
        <v>12</v>
      </c>
      <c r="F17" s="8" t="s">
        <v>13</v>
      </c>
      <c r="G17" s="8">
        <v>170</v>
      </c>
    </row>
    <row r="18" spans="1:7" x14ac:dyDescent="0.25">
      <c r="A18" s="7">
        <v>37845</v>
      </c>
      <c r="B18" s="8" t="s">
        <v>6</v>
      </c>
      <c r="C18" s="8" t="s">
        <v>37</v>
      </c>
      <c r="D18" s="9">
        <v>117.98</v>
      </c>
      <c r="E18" s="8" t="s">
        <v>12</v>
      </c>
      <c r="F18" s="8" t="s">
        <v>38</v>
      </c>
      <c r="G18" s="8">
        <v>113</v>
      </c>
    </row>
    <row r="19" spans="1:7" x14ac:dyDescent="0.25">
      <c r="A19" s="7">
        <v>23677</v>
      </c>
      <c r="B19" s="8" t="s">
        <v>4</v>
      </c>
      <c r="C19" s="8" t="s">
        <v>21</v>
      </c>
      <c r="D19" s="9">
        <v>107.99</v>
      </c>
      <c r="E19" s="8" t="s">
        <v>12</v>
      </c>
      <c r="F19" s="8" t="s">
        <v>16</v>
      </c>
      <c r="G19" s="8">
        <v>68</v>
      </c>
    </row>
    <row r="20" spans="1:7" x14ac:dyDescent="0.25">
      <c r="A20" s="7">
        <v>34266</v>
      </c>
      <c r="B20" s="8" t="s">
        <v>4</v>
      </c>
      <c r="C20" s="8" t="s">
        <v>28</v>
      </c>
      <c r="D20" s="9">
        <v>109.99</v>
      </c>
      <c r="E20" s="8" t="s">
        <v>29</v>
      </c>
      <c r="F20" s="8" t="s">
        <v>16</v>
      </c>
      <c r="G20" s="8">
        <v>81</v>
      </c>
    </row>
    <row r="21" spans="1:7" x14ac:dyDescent="0.25">
      <c r="A21" s="7">
        <v>32544</v>
      </c>
      <c r="B21" s="8" t="s">
        <v>4</v>
      </c>
      <c r="C21" s="8" t="s">
        <v>27</v>
      </c>
      <c r="D21" s="9">
        <v>110.95</v>
      </c>
      <c r="E21" s="8" t="s">
        <v>12</v>
      </c>
      <c r="F21" s="8" t="s">
        <v>16</v>
      </c>
      <c r="G21" s="8">
        <v>81</v>
      </c>
    </row>
    <row r="22" spans="1:7" x14ac:dyDescent="0.25">
      <c r="A22" s="7">
        <v>36820</v>
      </c>
      <c r="B22" s="8" t="s">
        <v>4</v>
      </c>
      <c r="C22" s="8" t="s">
        <v>35</v>
      </c>
      <c r="D22" s="9">
        <v>110.95</v>
      </c>
      <c r="E22" s="8" t="s">
        <v>12</v>
      </c>
      <c r="F22" s="8" t="s">
        <v>16</v>
      </c>
      <c r="G22" s="8">
        <v>92</v>
      </c>
    </row>
    <row r="23" spans="1:7" x14ac:dyDescent="0.25">
      <c r="A23" s="7">
        <v>25844</v>
      </c>
      <c r="B23" s="8" t="s">
        <v>4</v>
      </c>
      <c r="C23" s="8" t="s">
        <v>25</v>
      </c>
      <c r="D23" s="9">
        <v>110.99</v>
      </c>
      <c r="E23" s="8" t="s">
        <v>18</v>
      </c>
      <c r="F23" s="8" t="s">
        <v>16</v>
      </c>
      <c r="G23" s="8">
        <v>179</v>
      </c>
    </row>
    <row r="24" spans="1:7" x14ac:dyDescent="0.25">
      <c r="A24" s="7">
        <v>35988</v>
      </c>
      <c r="B24" s="8" t="s">
        <v>4</v>
      </c>
      <c r="C24" s="8" t="s">
        <v>34</v>
      </c>
      <c r="D24" s="9">
        <v>111.75</v>
      </c>
      <c r="E24" s="8" t="s">
        <v>12</v>
      </c>
      <c r="F24" s="8" t="s">
        <v>16</v>
      </c>
      <c r="G24" s="8">
        <v>70</v>
      </c>
    </row>
    <row r="25" spans="1:7" x14ac:dyDescent="0.25">
      <c r="A25" s="7">
        <v>38675</v>
      </c>
      <c r="B25" s="8" t="s">
        <v>2</v>
      </c>
      <c r="C25" s="8" t="s">
        <v>39</v>
      </c>
      <c r="D25" s="9">
        <v>102.99</v>
      </c>
      <c r="E25" s="8" t="s">
        <v>18</v>
      </c>
      <c r="F25" s="8" t="s">
        <v>13</v>
      </c>
      <c r="G25" s="8">
        <v>75</v>
      </c>
    </row>
    <row r="26" spans="1:7" x14ac:dyDescent="0.25">
      <c r="A26" s="7">
        <v>38700</v>
      </c>
      <c r="B26" s="8" t="s">
        <v>2</v>
      </c>
      <c r="C26" s="8" t="s">
        <v>40</v>
      </c>
      <c r="D26" s="9">
        <v>103.75</v>
      </c>
      <c r="E26" s="8" t="s">
        <v>15</v>
      </c>
      <c r="F26" s="8" t="s">
        <v>13</v>
      </c>
      <c r="G26" s="8">
        <v>93</v>
      </c>
    </row>
    <row r="27" spans="1:7" x14ac:dyDescent="0.25">
      <c r="A27" s="7">
        <v>37803</v>
      </c>
      <c r="B27" s="8" t="s">
        <v>2</v>
      </c>
      <c r="C27" s="8" t="s">
        <v>36</v>
      </c>
      <c r="D27" s="9">
        <v>103.88</v>
      </c>
      <c r="E27" s="8" t="s">
        <v>15</v>
      </c>
      <c r="F27" s="8" t="s">
        <v>13</v>
      </c>
      <c r="G27" s="8">
        <v>173</v>
      </c>
    </row>
    <row r="28" spans="1:7" x14ac:dyDescent="0.25">
      <c r="A28" s="7">
        <v>34793</v>
      </c>
      <c r="B28" s="8" t="s">
        <v>2</v>
      </c>
      <c r="C28" s="8" t="s">
        <v>30</v>
      </c>
      <c r="D28" s="9">
        <v>103.98</v>
      </c>
      <c r="E28" s="8" t="s">
        <v>15</v>
      </c>
      <c r="F28" s="8" t="s">
        <v>13</v>
      </c>
      <c r="G28" s="8">
        <v>113</v>
      </c>
    </row>
    <row r="29" spans="1:7" x14ac:dyDescent="0.25">
      <c r="A29" s="7">
        <v>16555</v>
      </c>
      <c r="B29" s="8" t="s">
        <v>2</v>
      </c>
      <c r="C29" s="8" t="s">
        <v>19</v>
      </c>
      <c r="D29" s="9">
        <v>105.5</v>
      </c>
      <c r="E29" s="8" t="s">
        <v>15</v>
      </c>
      <c r="F29" s="8" t="s">
        <v>16</v>
      </c>
      <c r="G29" s="8">
        <v>20</v>
      </c>
    </row>
    <row r="30" spans="1:7" x14ac:dyDescent="0.25">
      <c r="A30" s="7">
        <v>34982</v>
      </c>
      <c r="B30" s="8" t="s">
        <v>2</v>
      </c>
      <c r="C30" s="8" t="s">
        <v>32</v>
      </c>
      <c r="D30" s="9">
        <v>105.99</v>
      </c>
      <c r="E30" s="8" t="s">
        <v>18</v>
      </c>
      <c r="F30" s="8" t="s">
        <v>16</v>
      </c>
      <c r="G30" s="8">
        <v>102</v>
      </c>
    </row>
    <row r="31" spans="1:7" x14ac:dyDescent="0.25">
      <c r="A31" s="7">
        <v>39704</v>
      </c>
      <c r="B31" s="8" t="s">
        <v>2</v>
      </c>
      <c r="C31" s="8" t="s">
        <v>42</v>
      </c>
      <c r="D31" s="9">
        <v>105.99</v>
      </c>
      <c r="E31" s="8" t="s">
        <v>12</v>
      </c>
      <c r="F31" s="8" t="s">
        <v>13</v>
      </c>
      <c r="G31" s="8">
        <v>58</v>
      </c>
    </row>
    <row r="32" spans="1:7" x14ac:dyDescent="0.25">
      <c r="A32" s="7">
        <v>15688</v>
      </c>
      <c r="B32" s="8" t="s">
        <v>2</v>
      </c>
      <c r="C32" s="8" t="s">
        <v>17</v>
      </c>
      <c r="D32" s="9">
        <v>106.25</v>
      </c>
      <c r="E32" s="8" t="s">
        <v>18</v>
      </c>
      <c r="F32" s="8" t="s">
        <v>13</v>
      </c>
      <c r="G32" s="8">
        <v>60</v>
      </c>
    </row>
    <row r="33" spans="1:7" x14ac:dyDescent="0.25">
      <c r="A33" s="7">
        <v>13358</v>
      </c>
      <c r="B33" s="8" t="s">
        <v>2</v>
      </c>
      <c r="C33" s="8" t="s">
        <v>14</v>
      </c>
      <c r="D33" s="9">
        <v>106.95</v>
      </c>
      <c r="E33" s="8" t="s">
        <v>15</v>
      </c>
      <c r="F33" s="8" t="s">
        <v>16</v>
      </c>
      <c r="G33" s="8">
        <v>35</v>
      </c>
    </row>
    <row r="34" spans="1:7" x14ac:dyDescent="0.25">
      <c r="A34" s="7">
        <v>26787</v>
      </c>
      <c r="B34" s="8" t="s">
        <v>2</v>
      </c>
      <c r="C34" s="8" t="s">
        <v>26</v>
      </c>
      <c r="D34" s="9">
        <v>108.5</v>
      </c>
      <c r="E34" s="8" t="s">
        <v>12</v>
      </c>
      <c r="F34" s="8" t="s">
        <v>16</v>
      </c>
      <c r="G34" s="8">
        <v>90</v>
      </c>
    </row>
    <row r="35" spans="1:7" x14ac:dyDescent="0.25">
      <c r="A35" s="7">
        <v>13129</v>
      </c>
      <c r="B35" s="8" t="s">
        <v>2</v>
      </c>
      <c r="C35" s="8" t="s">
        <v>11</v>
      </c>
      <c r="D35" s="9">
        <v>108.99</v>
      </c>
      <c r="E35" s="8" t="s">
        <v>12</v>
      </c>
      <c r="F35" s="8" t="s">
        <v>13</v>
      </c>
      <c r="G35" s="8">
        <v>78</v>
      </c>
    </row>
    <row r="36" spans="1:7" x14ac:dyDescent="0.25">
      <c r="A36" s="7">
        <v>43153</v>
      </c>
      <c r="B36" s="8" t="s">
        <v>5</v>
      </c>
      <c r="C36" s="8" t="s">
        <v>44</v>
      </c>
      <c r="D36" s="9">
        <v>104.99</v>
      </c>
      <c r="E36" s="8" t="s">
        <v>15</v>
      </c>
      <c r="F36" s="8" t="s">
        <v>16</v>
      </c>
      <c r="G36" s="8">
        <v>350</v>
      </c>
    </row>
    <row r="37" spans="1:7" x14ac:dyDescent="0.25">
      <c r="A37" s="7">
        <v>34878</v>
      </c>
      <c r="B37" s="8" t="s">
        <v>5</v>
      </c>
      <c r="C37" s="8" t="s">
        <v>31</v>
      </c>
      <c r="D37" s="9">
        <v>107.78</v>
      </c>
      <c r="E37" s="8" t="s">
        <v>12</v>
      </c>
      <c r="F37" s="8" t="s">
        <v>16</v>
      </c>
      <c r="G37" s="8">
        <v>191</v>
      </c>
    </row>
    <row r="38" spans="1:7" x14ac:dyDescent="0.25">
      <c r="A38" s="7">
        <v>25678</v>
      </c>
      <c r="B38" s="8" t="s">
        <v>5</v>
      </c>
      <c r="C38" s="8" t="s">
        <v>24</v>
      </c>
      <c r="D38" s="9">
        <v>109.75</v>
      </c>
      <c r="E38" s="8" t="s">
        <v>12</v>
      </c>
      <c r="F38" s="8" t="s">
        <v>13</v>
      </c>
      <c r="G38" s="8">
        <v>60</v>
      </c>
    </row>
    <row r="39" spans="1:7" x14ac:dyDescent="0.25">
      <c r="A39" s="7">
        <v>23688</v>
      </c>
      <c r="B39" s="8" t="s">
        <v>5</v>
      </c>
      <c r="C39" s="8" t="s">
        <v>22</v>
      </c>
      <c r="D39" s="9">
        <v>109.95</v>
      </c>
      <c r="E39" s="8" t="s">
        <v>12</v>
      </c>
      <c r="F39" s="8" t="s">
        <v>13</v>
      </c>
      <c r="G39" s="8">
        <v>71</v>
      </c>
    </row>
    <row r="40" spans="1:7" x14ac:dyDescent="0.25">
      <c r="A40" s="7">
        <v>42599</v>
      </c>
      <c r="B40" s="8" t="s">
        <v>5</v>
      </c>
      <c r="C40" s="8" t="s">
        <v>43</v>
      </c>
      <c r="D40" s="9">
        <v>109.98</v>
      </c>
      <c r="E40" s="8" t="s">
        <v>12</v>
      </c>
      <c r="F40" s="8" t="s">
        <v>16</v>
      </c>
      <c r="G40" s="8">
        <v>90</v>
      </c>
    </row>
  </sheetData>
  <sortState ref="A12:G38">
    <sortCondition ref="B12:B38"/>
    <sortCondition ref="D12:D38"/>
    <sortCondition ref="E12:E38"/>
  </sortState>
  <mergeCells count="3">
    <mergeCell ref="A3:G3"/>
    <mergeCell ref="A4:G4"/>
    <mergeCell ref="I6:N12"/>
  </mergeCells>
  <conditionalFormatting sqref="G14:G40">
    <cfRule type="cellIs" dxfId="4" priority="1" operator="lessThan">
      <formula>70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selection activeCell="F5" sqref="F5"/>
    </sheetView>
  </sheetViews>
  <sheetFormatPr defaultRowHeight="15" outlineLevelRow="2" x14ac:dyDescent="0.25"/>
  <cols>
    <col min="1" max="1" width="10.42578125" customWidth="1"/>
    <col min="2" max="2" width="14.42578125" customWidth="1"/>
    <col min="3" max="3" width="19.85546875" customWidth="1"/>
    <col min="4" max="4" width="12.5703125" customWidth="1"/>
    <col min="5" max="5" width="12.5703125" bestFit="1" customWidth="1"/>
    <col min="6" max="6" width="18.28515625" customWidth="1"/>
    <col min="7" max="7" width="16.7109375" customWidth="1"/>
    <col min="8" max="8" width="11.85546875" customWidth="1"/>
    <col min="13" max="13" width="10.85546875" customWidth="1"/>
  </cols>
  <sheetData>
    <row r="1" spans="1:13" x14ac:dyDescent="0.25">
      <c r="A1" s="3" t="s">
        <v>123</v>
      </c>
    </row>
    <row r="3" spans="1:13" ht="34.5" customHeight="1" x14ac:dyDescent="0.35">
      <c r="A3" s="59" t="s">
        <v>46</v>
      </c>
      <c r="B3" s="59"/>
      <c r="C3" s="59"/>
      <c r="D3" s="59"/>
      <c r="E3" s="59"/>
      <c r="F3" s="59"/>
      <c r="G3" s="59"/>
    </row>
    <row r="4" spans="1:13" ht="23.25" customHeight="1" x14ac:dyDescent="0.25">
      <c r="A4" s="60" t="s">
        <v>47</v>
      </c>
      <c r="B4" s="60"/>
      <c r="C4" s="60"/>
      <c r="D4" s="60"/>
      <c r="E4" s="60"/>
      <c r="F4" s="60"/>
      <c r="G4" s="60"/>
    </row>
    <row r="6" spans="1:13" x14ac:dyDescent="0.25">
      <c r="C6" s="3"/>
      <c r="D6" s="4"/>
      <c r="F6" s="3"/>
    </row>
    <row r="7" spans="1:13" x14ac:dyDescent="0.25">
      <c r="C7" s="3"/>
      <c r="D7" s="13"/>
      <c r="F7" s="3"/>
      <c r="H7" s="64" t="s">
        <v>128</v>
      </c>
      <c r="I7" s="65"/>
      <c r="J7" s="65"/>
      <c r="K7" s="65"/>
      <c r="L7" s="65"/>
      <c r="M7" s="65"/>
    </row>
    <row r="8" spans="1:13" x14ac:dyDescent="0.25">
      <c r="C8" s="3"/>
      <c r="D8" s="13"/>
      <c r="F8" s="3"/>
      <c r="H8" s="65"/>
      <c r="I8" s="65"/>
      <c r="J8" s="65"/>
      <c r="K8" s="65"/>
      <c r="L8" s="65"/>
      <c r="M8" s="65"/>
    </row>
    <row r="9" spans="1:13" x14ac:dyDescent="0.25">
      <c r="C9" s="3"/>
      <c r="D9" s="13"/>
      <c r="F9" s="3"/>
      <c r="H9" s="65"/>
      <c r="I9" s="65"/>
      <c r="J9" s="65"/>
      <c r="K9" s="65"/>
      <c r="L9" s="65"/>
      <c r="M9" s="65"/>
    </row>
    <row r="10" spans="1:13" x14ac:dyDescent="0.25">
      <c r="C10" s="3"/>
      <c r="D10" s="13"/>
      <c r="F10" s="3"/>
    </row>
    <row r="11" spans="1:13" x14ac:dyDescent="0.25">
      <c r="F11" s="3"/>
      <c r="G11" s="4"/>
    </row>
    <row r="12" spans="1:13" x14ac:dyDescent="0.25">
      <c r="G12" s="4"/>
    </row>
    <row r="13" spans="1:13" x14ac:dyDescent="0.25">
      <c r="A13" s="10" t="s">
        <v>0</v>
      </c>
      <c r="B13" s="10" t="s">
        <v>1</v>
      </c>
      <c r="C13" s="10" t="s">
        <v>7</v>
      </c>
      <c r="D13" s="11" t="s">
        <v>8</v>
      </c>
      <c r="E13" s="10" t="s">
        <v>9</v>
      </c>
      <c r="F13" s="10" t="s">
        <v>10</v>
      </c>
      <c r="G13" s="12" t="s">
        <v>45</v>
      </c>
      <c r="H13" s="1"/>
    </row>
    <row r="14" spans="1:13" outlineLevel="2" x14ac:dyDescent="0.25">
      <c r="A14" s="7">
        <v>13129</v>
      </c>
      <c r="B14" s="8" t="s">
        <v>2</v>
      </c>
      <c r="C14" s="8" t="s">
        <v>11</v>
      </c>
      <c r="D14" s="9">
        <v>108.99</v>
      </c>
      <c r="E14" s="8" t="s">
        <v>12</v>
      </c>
      <c r="F14" s="8" t="s">
        <v>13</v>
      </c>
      <c r="G14" s="8">
        <v>78</v>
      </c>
    </row>
    <row r="15" spans="1:13" outlineLevel="2" x14ac:dyDescent="0.25">
      <c r="A15" s="7">
        <v>13358</v>
      </c>
      <c r="B15" s="8" t="s">
        <v>2</v>
      </c>
      <c r="C15" s="8" t="s">
        <v>14</v>
      </c>
      <c r="D15" s="9">
        <v>106.95</v>
      </c>
      <c r="E15" s="8" t="s">
        <v>15</v>
      </c>
      <c r="F15" s="8" t="s">
        <v>16</v>
      </c>
      <c r="G15" s="8">
        <v>35</v>
      </c>
    </row>
    <row r="16" spans="1:13" outlineLevel="2" x14ac:dyDescent="0.25">
      <c r="A16" s="7">
        <v>15688</v>
      </c>
      <c r="B16" s="8" t="s">
        <v>2</v>
      </c>
      <c r="C16" s="8" t="s">
        <v>17</v>
      </c>
      <c r="D16" s="9">
        <v>106.25</v>
      </c>
      <c r="E16" s="8" t="s">
        <v>18</v>
      </c>
      <c r="F16" s="8" t="s">
        <v>13</v>
      </c>
      <c r="G16" s="8">
        <v>60</v>
      </c>
    </row>
    <row r="17" spans="1:7" outlineLevel="2" x14ac:dyDescent="0.25">
      <c r="A17" s="7">
        <v>16555</v>
      </c>
      <c r="B17" s="8" t="s">
        <v>2</v>
      </c>
      <c r="C17" s="8" t="s">
        <v>19</v>
      </c>
      <c r="D17" s="9">
        <v>105.5</v>
      </c>
      <c r="E17" s="8" t="s">
        <v>15</v>
      </c>
      <c r="F17" s="8" t="s">
        <v>16</v>
      </c>
      <c r="G17" s="8">
        <v>20</v>
      </c>
    </row>
    <row r="18" spans="1:7" outlineLevel="2" x14ac:dyDescent="0.25">
      <c r="A18" s="7">
        <v>26787</v>
      </c>
      <c r="B18" s="8" t="s">
        <v>2</v>
      </c>
      <c r="C18" s="8" t="s">
        <v>26</v>
      </c>
      <c r="D18" s="9">
        <v>108.5</v>
      </c>
      <c r="E18" s="8" t="s">
        <v>12</v>
      </c>
      <c r="F18" s="8" t="s">
        <v>16</v>
      </c>
      <c r="G18" s="8">
        <v>90</v>
      </c>
    </row>
    <row r="19" spans="1:7" outlineLevel="2" x14ac:dyDescent="0.25">
      <c r="A19" s="7">
        <v>34793</v>
      </c>
      <c r="B19" s="8" t="s">
        <v>2</v>
      </c>
      <c r="C19" s="8" t="s">
        <v>30</v>
      </c>
      <c r="D19" s="9">
        <v>103.98</v>
      </c>
      <c r="E19" s="8" t="s">
        <v>15</v>
      </c>
      <c r="F19" s="8" t="s">
        <v>13</v>
      </c>
      <c r="G19" s="8">
        <v>113</v>
      </c>
    </row>
    <row r="20" spans="1:7" outlineLevel="2" x14ac:dyDescent="0.25">
      <c r="A20" s="7">
        <v>34982</v>
      </c>
      <c r="B20" s="8" t="s">
        <v>2</v>
      </c>
      <c r="C20" s="8" t="s">
        <v>32</v>
      </c>
      <c r="D20" s="9">
        <v>105.99</v>
      </c>
      <c r="E20" s="8" t="s">
        <v>18</v>
      </c>
      <c r="F20" s="8" t="s">
        <v>16</v>
      </c>
      <c r="G20" s="8">
        <v>102</v>
      </c>
    </row>
    <row r="21" spans="1:7" outlineLevel="2" x14ac:dyDescent="0.25">
      <c r="A21" s="7">
        <v>37803</v>
      </c>
      <c r="B21" s="8" t="s">
        <v>2</v>
      </c>
      <c r="C21" s="8" t="s">
        <v>36</v>
      </c>
      <c r="D21" s="9">
        <v>103.88</v>
      </c>
      <c r="E21" s="8" t="s">
        <v>15</v>
      </c>
      <c r="F21" s="8" t="s">
        <v>13</v>
      </c>
      <c r="G21" s="8">
        <v>173</v>
      </c>
    </row>
    <row r="22" spans="1:7" outlineLevel="2" x14ac:dyDescent="0.25">
      <c r="A22" s="7">
        <v>38675</v>
      </c>
      <c r="B22" s="8" t="s">
        <v>2</v>
      </c>
      <c r="C22" s="8" t="s">
        <v>39</v>
      </c>
      <c r="D22" s="9">
        <v>102.99</v>
      </c>
      <c r="E22" s="8" t="s">
        <v>18</v>
      </c>
      <c r="F22" s="8" t="s">
        <v>13</v>
      </c>
      <c r="G22" s="8">
        <v>75</v>
      </c>
    </row>
    <row r="23" spans="1:7" outlineLevel="2" x14ac:dyDescent="0.25">
      <c r="A23" s="7">
        <v>38700</v>
      </c>
      <c r="B23" s="8" t="s">
        <v>2</v>
      </c>
      <c r="C23" s="8" t="s">
        <v>40</v>
      </c>
      <c r="D23" s="9">
        <v>103.75</v>
      </c>
      <c r="E23" s="8" t="s">
        <v>15</v>
      </c>
      <c r="F23" s="8" t="s">
        <v>13</v>
      </c>
      <c r="G23" s="8">
        <v>93</v>
      </c>
    </row>
    <row r="24" spans="1:7" outlineLevel="2" x14ac:dyDescent="0.25">
      <c r="A24" s="7">
        <v>39704</v>
      </c>
      <c r="B24" s="8" t="s">
        <v>2</v>
      </c>
      <c r="C24" s="8" t="s">
        <v>42</v>
      </c>
      <c r="D24" s="9">
        <v>105.99</v>
      </c>
      <c r="E24" s="8" t="s">
        <v>12</v>
      </c>
      <c r="F24" s="8" t="s">
        <v>13</v>
      </c>
      <c r="G24" s="8">
        <v>58</v>
      </c>
    </row>
    <row r="25" spans="1:7" outlineLevel="1" x14ac:dyDescent="0.25">
      <c r="A25" s="7"/>
      <c r="B25" s="12" t="s">
        <v>59</v>
      </c>
      <c r="C25" s="8"/>
      <c r="D25" s="9"/>
      <c r="E25" s="8"/>
      <c r="F25" s="8"/>
      <c r="G25" s="8">
        <f>SUBTOTAL(9,G14:G24)</f>
        <v>897</v>
      </c>
    </row>
    <row r="26" spans="1:7" outlineLevel="2" x14ac:dyDescent="0.25">
      <c r="A26" s="7">
        <v>21683</v>
      </c>
      <c r="B26" s="8" t="s">
        <v>3</v>
      </c>
      <c r="C26" s="8" t="s">
        <v>20</v>
      </c>
      <c r="D26" s="9">
        <v>103.99</v>
      </c>
      <c r="E26" s="8" t="s">
        <v>18</v>
      </c>
      <c r="F26" s="8" t="s">
        <v>13</v>
      </c>
      <c r="G26" s="8">
        <v>75</v>
      </c>
    </row>
    <row r="27" spans="1:7" outlineLevel="2" x14ac:dyDescent="0.25">
      <c r="A27" s="7">
        <v>24896</v>
      </c>
      <c r="B27" s="8" t="s">
        <v>3</v>
      </c>
      <c r="C27" s="8" t="s">
        <v>23</v>
      </c>
      <c r="D27" s="9">
        <v>105.99</v>
      </c>
      <c r="E27" s="8" t="s">
        <v>18</v>
      </c>
      <c r="F27" s="8" t="s">
        <v>16</v>
      </c>
      <c r="G27" s="8">
        <v>159</v>
      </c>
    </row>
    <row r="28" spans="1:7" outlineLevel="2" x14ac:dyDescent="0.25">
      <c r="A28" s="7">
        <v>35690</v>
      </c>
      <c r="B28" s="8" t="s">
        <v>3</v>
      </c>
      <c r="C28" s="8" t="s">
        <v>33</v>
      </c>
      <c r="D28" s="9">
        <v>107.99</v>
      </c>
      <c r="E28" s="8" t="s">
        <v>12</v>
      </c>
      <c r="F28" s="8" t="s">
        <v>13</v>
      </c>
      <c r="G28" s="8">
        <v>170</v>
      </c>
    </row>
    <row r="29" spans="1:7" outlineLevel="2" x14ac:dyDescent="0.25">
      <c r="A29" s="7">
        <v>38744</v>
      </c>
      <c r="B29" s="8" t="s">
        <v>3</v>
      </c>
      <c r="C29" s="8" t="s">
        <v>41</v>
      </c>
      <c r="D29" s="9">
        <v>104.99</v>
      </c>
      <c r="E29" s="8" t="s">
        <v>18</v>
      </c>
      <c r="F29" s="8" t="s">
        <v>13</v>
      </c>
      <c r="G29" s="8">
        <v>45</v>
      </c>
    </row>
    <row r="30" spans="1:7" outlineLevel="1" x14ac:dyDescent="0.25">
      <c r="A30" s="7"/>
      <c r="B30" s="12" t="s">
        <v>60</v>
      </c>
      <c r="C30" s="8"/>
      <c r="D30" s="9"/>
      <c r="E30" s="8"/>
      <c r="F30" s="8"/>
      <c r="G30" s="8">
        <f>SUBTOTAL(9,G26:G29)</f>
        <v>449</v>
      </c>
    </row>
    <row r="31" spans="1:7" outlineLevel="2" x14ac:dyDescent="0.25">
      <c r="A31" s="7">
        <v>37845</v>
      </c>
      <c r="B31" s="8" t="s">
        <v>6</v>
      </c>
      <c r="C31" s="8" t="s">
        <v>37</v>
      </c>
      <c r="D31" s="9">
        <v>117.98</v>
      </c>
      <c r="E31" s="8" t="s">
        <v>12</v>
      </c>
      <c r="F31" s="8" t="s">
        <v>38</v>
      </c>
      <c r="G31" s="8">
        <v>113</v>
      </c>
    </row>
    <row r="32" spans="1:7" outlineLevel="1" x14ac:dyDescent="0.25">
      <c r="A32" s="7"/>
      <c r="B32" s="12" t="s">
        <v>61</v>
      </c>
      <c r="C32" s="8"/>
      <c r="D32" s="9"/>
      <c r="E32" s="8"/>
      <c r="F32" s="8"/>
      <c r="G32" s="8">
        <f>SUBTOTAL(9,G31:G31)</f>
        <v>113</v>
      </c>
    </row>
    <row r="33" spans="1:7" outlineLevel="2" x14ac:dyDescent="0.25">
      <c r="A33" s="7">
        <v>23677</v>
      </c>
      <c r="B33" s="8" t="s">
        <v>4</v>
      </c>
      <c r="C33" s="8" t="s">
        <v>21</v>
      </c>
      <c r="D33" s="9">
        <v>107.99</v>
      </c>
      <c r="E33" s="8" t="s">
        <v>12</v>
      </c>
      <c r="F33" s="8" t="s">
        <v>16</v>
      </c>
      <c r="G33" s="8">
        <v>68</v>
      </c>
    </row>
    <row r="34" spans="1:7" outlineLevel="2" x14ac:dyDescent="0.25">
      <c r="A34" s="7">
        <v>25844</v>
      </c>
      <c r="B34" s="8" t="s">
        <v>4</v>
      </c>
      <c r="C34" s="8" t="s">
        <v>25</v>
      </c>
      <c r="D34" s="9">
        <v>110.99</v>
      </c>
      <c r="E34" s="8" t="s">
        <v>18</v>
      </c>
      <c r="F34" s="8" t="s">
        <v>16</v>
      </c>
      <c r="G34" s="8">
        <v>179</v>
      </c>
    </row>
    <row r="35" spans="1:7" outlineLevel="2" x14ac:dyDescent="0.25">
      <c r="A35" s="7">
        <v>32544</v>
      </c>
      <c r="B35" s="8" t="s">
        <v>4</v>
      </c>
      <c r="C35" s="8" t="s">
        <v>27</v>
      </c>
      <c r="D35" s="9">
        <v>110.95</v>
      </c>
      <c r="E35" s="8" t="s">
        <v>12</v>
      </c>
      <c r="F35" s="8" t="s">
        <v>16</v>
      </c>
      <c r="G35" s="8">
        <v>81</v>
      </c>
    </row>
    <row r="36" spans="1:7" outlineLevel="2" x14ac:dyDescent="0.25">
      <c r="A36" s="7">
        <v>34266</v>
      </c>
      <c r="B36" s="8" t="s">
        <v>4</v>
      </c>
      <c r="C36" s="8" t="s">
        <v>28</v>
      </c>
      <c r="D36" s="9">
        <v>109.99</v>
      </c>
      <c r="E36" s="8" t="s">
        <v>29</v>
      </c>
      <c r="F36" s="8" t="s">
        <v>16</v>
      </c>
      <c r="G36" s="8">
        <v>81</v>
      </c>
    </row>
    <row r="37" spans="1:7" outlineLevel="2" x14ac:dyDescent="0.25">
      <c r="A37" s="7">
        <v>35988</v>
      </c>
      <c r="B37" s="8" t="s">
        <v>4</v>
      </c>
      <c r="C37" s="8" t="s">
        <v>34</v>
      </c>
      <c r="D37" s="9">
        <v>111.75</v>
      </c>
      <c r="E37" s="8" t="s">
        <v>12</v>
      </c>
      <c r="F37" s="8" t="s">
        <v>16</v>
      </c>
      <c r="G37" s="8">
        <v>70</v>
      </c>
    </row>
    <row r="38" spans="1:7" outlineLevel="2" x14ac:dyDescent="0.25">
      <c r="A38" s="7">
        <v>36820</v>
      </c>
      <c r="B38" s="8" t="s">
        <v>4</v>
      </c>
      <c r="C38" s="8" t="s">
        <v>35</v>
      </c>
      <c r="D38" s="9">
        <v>110.95</v>
      </c>
      <c r="E38" s="8" t="s">
        <v>12</v>
      </c>
      <c r="F38" s="8" t="s">
        <v>16</v>
      </c>
      <c r="G38" s="8">
        <v>92</v>
      </c>
    </row>
    <row r="39" spans="1:7" outlineLevel="1" x14ac:dyDescent="0.25">
      <c r="A39" s="7"/>
      <c r="B39" s="12" t="s">
        <v>62</v>
      </c>
      <c r="C39" s="8"/>
      <c r="D39" s="9"/>
      <c r="E39" s="8"/>
      <c r="F39" s="8"/>
      <c r="G39" s="8">
        <f>SUBTOTAL(9,G33:G38)</f>
        <v>571</v>
      </c>
    </row>
    <row r="40" spans="1:7" outlineLevel="2" x14ac:dyDescent="0.25">
      <c r="A40" s="7">
        <v>23688</v>
      </c>
      <c r="B40" s="8" t="s">
        <v>5</v>
      </c>
      <c r="C40" s="8" t="s">
        <v>22</v>
      </c>
      <c r="D40" s="9">
        <v>109.95</v>
      </c>
      <c r="E40" s="8" t="s">
        <v>12</v>
      </c>
      <c r="F40" s="8" t="s">
        <v>13</v>
      </c>
      <c r="G40" s="8">
        <v>71</v>
      </c>
    </row>
    <row r="41" spans="1:7" outlineLevel="2" x14ac:dyDescent="0.25">
      <c r="A41" s="7">
        <v>34878</v>
      </c>
      <c r="B41" s="8" t="s">
        <v>5</v>
      </c>
      <c r="C41" s="8" t="s">
        <v>31</v>
      </c>
      <c r="D41" s="9">
        <v>107.78</v>
      </c>
      <c r="E41" s="8" t="s">
        <v>12</v>
      </c>
      <c r="F41" s="8" t="s">
        <v>16</v>
      </c>
      <c r="G41" s="8">
        <v>191</v>
      </c>
    </row>
    <row r="42" spans="1:7" outlineLevel="2" x14ac:dyDescent="0.25">
      <c r="A42" s="7">
        <v>25678</v>
      </c>
      <c r="B42" s="8" t="s">
        <v>5</v>
      </c>
      <c r="C42" s="8" t="s">
        <v>24</v>
      </c>
      <c r="D42" s="9">
        <v>109.75</v>
      </c>
      <c r="E42" s="8" t="s">
        <v>12</v>
      </c>
      <c r="F42" s="8" t="s">
        <v>13</v>
      </c>
      <c r="G42" s="8">
        <v>60</v>
      </c>
    </row>
    <row r="43" spans="1:7" outlineLevel="2" x14ac:dyDescent="0.25">
      <c r="A43" s="7">
        <v>42599</v>
      </c>
      <c r="B43" s="8" t="s">
        <v>5</v>
      </c>
      <c r="C43" s="8" t="s">
        <v>43</v>
      </c>
      <c r="D43" s="9">
        <v>109.98</v>
      </c>
      <c r="E43" s="8" t="s">
        <v>12</v>
      </c>
      <c r="F43" s="8" t="s">
        <v>16</v>
      </c>
      <c r="G43" s="8">
        <v>90</v>
      </c>
    </row>
    <row r="44" spans="1:7" outlineLevel="2" x14ac:dyDescent="0.25">
      <c r="A44" s="7">
        <v>43153</v>
      </c>
      <c r="B44" s="8" t="s">
        <v>5</v>
      </c>
      <c r="C44" s="8" t="s">
        <v>44</v>
      </c>
      <c r="D44" s="9">
        <v>104.99</v>
      </c>
      <c r="E44" s="8" t="s">
        <v>15</v>
      </c>
      <c r="F44" s="8" t="s">
        <v>16</v>
      </c>
      <c r="G44" s="8">
        <v>350</v>
      </c>
    </row>
    <row r="45" spans="1:7" outlineLevel="1" x14ac:dyDescent="0.25">
      <c r="A45" s="14"/>
      <c r="B45" s="17" t="s">
        <v>63</v>
      </c>
      <c r="C45" s="15"/>
      <c r="D45" s="16"/>
      <c r="E45" s="15"/>
      <c r="F45" s="15"/>
      <c r="G45" s="15">
        <f>SUBTOTAL(9,G40:G44)</f>
        <v>762</v>
      </c>
    </row>
    <row r="46" spans="1:7" x14ac:dyDescent="0.25">
      <c r="A46" s="14"/>
      <c r="B46" s="17" t="s">
        <v>64</v>
      </c>
      <c r="C46" s="15"/>
      <c r="D46" s="16"/>
      <c r="E46" s="15"/>
      <c r="F46" s="15"/>
      <c r="G46" s="15">
        <f>SUBTOTAL(9,G14:G44)</f>
        <v>2792</v>
      </c>
    </row>
  </sheetData>
  <mergeCells count="3">
    <mergeCell ref="A3:G3"/>
    <mergeCell ref="A4:G4"/>
    <mergeCell ref="H7:M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workbookViewId="0">
      <selection activeCell="F8" sqref="F8"/>
    </sheetView>
  </sheetViews>
  <sheetFormatPr defaultRowHeight="15" x14ac:dyDescent="0.25"/>
  <cols>
    <col min="1" max="1" width="10.42578125" customWidth="1"/>
    <col min="2" max="2" width="14.42578125" customWidth="1"/>
    <col min="3" max="3" width="19.85546875" customWidth="1"/>
    <col min="4" max="4" width="12.5703125" customWidth="1"/>
    <col min="5" max="5" width="12.5703125" bestFit="1" customWidth="1"/>
    <col min="6" max="6" width="18.28515625" customWidth="1"/>
    <col min="7" max="7" width="16.7109375" customWidth="1"/>
    <col min="8" max="8" width="11.85546875" customWidth="1"/>
  </cols>
  <sheetData>
    <row r="1" spans="1:14" x14ac:dyDescent="0.25">
      <c r="A1" s="3" t="s">
        <v>123</v>
      </c>
    </row>
    <row r="3" spans="1:14" ht="34.5" customHeight="1" x14ac:dyDescent="0.35">
      <c r="A3" s="59" t="s">
        <v>46</v>
      </c>
      <c r="B3" s="59"/>
      <c r="C3" s="59"/>
      <c r="D3" s="59"/>
      <c r="E3" s="59"/>
      <c r="F3" s="59"/>
      <c r="G3" s="59"/>
    </row>
    <row r="4" spans="1:14" ht="23.25" customHeight="1" x14ac:dyDescent="0.25">
      <c r="A4" s="62" t="s">
        <v>47</v>
      </c>
      <c r="B4" s="62"/>
      <c r="C4" s="62"/>
      <c r="D4" s="62"/>
      <c r="E4" s="62"/>
      <c r="F4" s="62"/>
      <c r="G4" s="62"/>
    </row>
    <row r="6" spans="1:14" x14ac:dyDescent="0.25">
      <c r="C6" s="3"/>
      <c r="D6" s="4"/>
      <c r="F6" s="3"/>
      <c r="I6" s="64" t="s">
        <v>129</v>
      </c>
      <c r="J6" s="65"/>
      <c r="K6" s="65"/>
      <c r="L6" s="65"/>
      <c r="M6" s="65"/>
      <c r="N6" s="65"/>
    </row>
    <row r="7" spans="1:14" x14ac:dyDescent="0.25">
      <c r="C7" s="3"/>
      <c r="D7" s="13"/>
      <c r="I7" s="65"/>
      <c r="J7" s="65"/>
      <c r="K7" s="65"/>
      <c r="L7" s="65"/>
      <c r="M7" s="65"/>
      <c r="N7" s="65"/>
    </row>
    <row r="8" spans="1:14" x14ac:dyDescent="0.25">
      <c r="C8" s="3"/>
      <c r="D8" s="13"/>
      <c r="F8" s="3"/>
      <c r="I8" s="65"/>
      <c r="J8" s="65"/>
      <c r="K8" s="65"/>
      <c r="L8" s="65"/>
      <c r="M8" s="65"/>
      <c r="N8" s="65"/>
    </row>
    <row r="9" spans="1:14" x14ac:dyDescent="0.25">
      <c r="C9" s="3"/>
      <c r="D9" s="13"/>
      <c r="F9" s="3"/>
      <c r="I9" s="65"/>
      <c r="J9" s="65"/>
      <c r="K9" s="65"/>
      <c r="L9" s="65"/>
      <c r="M9" s="65"/>
      <c r="N9" s="65"/>
    </row>
    <row r="10" spans="1:14" x14ac:dyDescent="0.25">
      <c r="C10" s="3"/>
      <c r="D10" s="13"/>
      <c r="F10" s="3"/>
    </row>
    <row r="11" spans="1:14" x14ac:dyDescent="0.25">
      <c r="F11" s="3"/>
      <c r="G11" s="4"/>
    </row>
    <row r="12" spans="1:14" x14ac:dyDescent="0.25">
      <c r="G12" s="4"/>
    </row>
    <row r="13" spans="1:14" x14ac:dyDescent="0.25">
      <c r="A13" s="10" t="s">
        <v>0</v>
      </c>
      <c r="B13" s="10" t="s">
        <v>1</v>
      </c>
      <c r="C13" s="10" t="s">
        <v>7</v>
      </c>
      <c r="D13" s="11" t="s">
        <v>8</v>
      </c>
      <c r="E13" s="10" t="s">
        <v>9</v>
      </c>
      <c r="F13" s="10" t="s">
        <v>10</v>
      </c>
      <c r="G13" s="12" t="s">
        <v>45</v>
      </c>
      <c r="H13" s="7" t="s">
        <v>52</v>
      </c>
    </row>
    <row r="14" spans="1:14" x14ac:dyDescent="0.25">
      <c r="A14" s="7">
        <v>13129</v>
      </c>
      <c r="B14" s="8" t="s">
        <v>2</v>
      </c>
      <c r="C14" s="8" t="s">
        <v>11</v>
      </c>
      <c r="D14" s="9">
        <v>108.99</v>
      </c>
      <c r="E14" s="8" t="s">
        <v>12</v>
      </c>
      <c r="F14" s="8" t="s">
        <v>13</v>
      </c>
      <c r="G14" s="8">
        <v>78</v>
      </c>
      <c r="H14" s="7" t="str">
        <f>IF(G14&lt;70,"Order","OK")</f>
        <v>OK</v>
      </c>
    </row>
    <row r="15" spans="1:14" x14ac:dyDescent="0.25">
      <c r="A15" s="7">
        <v>13358</v>
      </c>
      <c r="B15" s="8" t="s">
        <v>2</v>
      </c>
      <c r="C15" s="8" t="s">
        <v>14</v>
      </c>
      <c r="D15" s="9">
        <v>106.95</v>
      </c>
      <c r="E15" s="8" t="s">
        <v>15</v>
      </c>
      <c r="F15" s="8" t="s">
        <v>16</v>
      </c>
      <c r="G15" s="8">
        <v>35</v>
      </c>
      <c r="H15" s="7" t="str">
        <f t="shared" ref="H15:H40" si="0">IF(G15&lt;70,"Order","OK")</f>
        <v>Order</v>
      </c>
    </row>
    <row r="16" spans="1:14" x14ac:dyDescent="0.25">
      <c r="A16" s="7">
        <v>15688</v>
      </c>
      <c r="B16" s="8" t="s">
        <v>2</v>
      </c>
      <c r="C16" s="8" t="s">
        <v>17</v>
      </c>
      <c r="D16" s="9">
        <v>106.25</v>
      </c>
      <c r="E16" s="8" t="s">
        <v>18</v>
      </c>
      <c r="F16" s="8" t="s">
        <v>13</v>
      </c>
      <c r="G16" s="8">
        <v>60</v>
      </c>
      <c r="H16" s="7" t="str">
        <f t="shared" si="0"/>
        <v>Order</v>
      </c>
    </row>
    <row r="17" spans="1:8" x14ac:dyDescent="0.25">
      <c r="A17" s="7">
        <v>16555</v>
      </c>
      <c r="B17" s="8" t="s">
        <v>2</v>
      </c>
      <c r="C17" s="8" t="s">
        <v>19</v>
      </c>
      <c r="D17" s="9">
        <v>105.5</v>
      </c>
      <c r="E17" s="8" t="s">
        <v>15</v>
      </c>
      <c r="F17" s="8" t="s">
        <v>16</v>
      </c>
      <c r="G17" s="8">
        <v>20</v>
      </c>
      <c r="H17" s="7" t="str">
        <f t="shared" si="0"/>
        <v>Order</v>
      </c>
    </row>
    <row r="18" spans="1:8" x14ac:dyDescent="0.25">
      <c r="A18" s="7">
        <v>26787</v>
      </c>
      <c r="B18" s="8" t="s">
        <v>2</v>
      </c>
      <c r="C18" s="8" t="s">
        <v>26</v>
      </c>
      <c r="D18" s="9">
        <v>108.5</v>
      </c>
      <c r="E18" s="8" t="s">
        <v>12</v>
      </c>
      <c r="F18" s="8" t="s">
        <v>16</v>
      </c>
      <c r="G18" s="8">
        <v>90</v>
      </c>
      <c r="H18" s="7" t="str">
        <f t="shared" si="0"/>
        <v>OK</v>
      </c>
    </row>
    <row r="19" spans="1:8" x14ac:dyDescent="0.25">
      <c r="A19" s="7">
        <v>34793</v>
      </c>
      <c r="B19" s="8" t="s">
        <v>2</v>
      </c>
      <c r="C19" s="8" t="s">
        <v>30</v>
      </c>
      <c r="D19" s="9">
        <v>103.98</v>
      </c>
      <c r="E19" s="8" t="s">
        <v>15</v>
      </c>
      <c r="F19" s="8" t="s">
        <v>13</v>
      </c>
      <c r="G19" s="8">
        <v>113</v>
      </c>
      <c r="H19" s="7" t="str">
        <f t="shared" si="0"/>
        <v>OK</v>
      </c>
    </row>
    <row r="20" spans="1:8" x14ac:dyDescent="0.25">
      <c r="A20" s="7">
        <v>34982</v>
      </c>
      <c r="B20" s="8" t="s">
        <v>2</v>
      </c>
      <c r="C20" s="8" t="s">
        <v>32</v>
      </c>
      <c r="D20" s="9">
        <v>105.99</v>
      </c>
      <c r="E20" s="8" t="s">
        <v>18</v>
      </c>
      <c r="F20" s="8" t="s">
        <v>16</v>
      </c>
      <c r="G20" s="8">
        <v>102</v>
      </c>
      <c r="H20" s="7" t="str">
        <f t="shared" si="0"/>
        <v>OK</v>
      </c>
    </row>
    <row r="21" spans="1:8" x14ac:dyDescent="0.25">
      <c r="A21" s="7">
        <v>37803</v>
      </c>
      <c r="B21" s="8" t="s">
        <v>2</v>
      </c>
      <c r="C21" s="8" t="s">
        <v>36</v>
      </c>
      <c r="D21" s="9">
        <v>103.88</v>
      </c>
      <c r="E21" s="8" t="s">
        <v>15</v>
      </c>
      <c r="F21" s="8" t="s">
        <v>13</v>
      </c>
      <c r="G21" s="8">
        <v>173</v>
      </c>
      <c r="H21" s="7" t="str">
        <f t="shared" si="0"/>
        <v>OK</v>
      </c>
    </row>
    <row r="22" spans="1:8" x14ac:dyDescent="0.25">
      <c r="A22" s="7">
        <v>38675</v>
      </c>
      <c r="B22" s="8" t="s">
        <v>2</v>
      </c>
      <c r="C22" s="8" t="s">
        <v>39</v>
      </c>
      <c r="D22" s="9">
        <v>102.99</v>
      </c>
      <c r="E22" s="8" t="s">
        <v>18</v>
      </c>
      <c r="F22" s="8" t="s">
        <v>13</v>
      </c>
      <c r="G22" s="8">
        <v>75</v>
      </c>
      <c r="H22" s="7" t="str">
        <f t="shared" si="0"/>
        <v>OK</v>
      </c>
    </row>
    <row r="23" spans="1:8" x14ac:dyDescent="0.25">
      <c r="A23" s="7">
        <v>38700</v>
      </c>
      <c r="B23" s="8" t="s">
        <v>2</v>
      </c>
      <c r="C23" s="8" t="s">
        <v>40</v>
      </c>
      <c r="D23" s="9">
        <v>103.75</v>
      </c>
      <c r="E23" s="8" t="s">
        <v>15</v>
      </c>
      <c r="F23" s="8" t="s">
        <v>13</v>
      </c>
      <c r="G23" s="8">
        <v>93</v>
      </c>
      <c r="H23" s="7" t="str">
        <f t="shared" si="0"/>
        <v>OK</v>
      </c>
    </row>
    <row r="24" spans="1:8" x14ac:dyDescent="0.25">
      <c r="A24" s="7">
        <v>39704</v>
      </c>
      <c r="B24" s="8" t="s">
        <v>2</v>
      </c>
      <c r="C24" s="8" t="s">
        <v>42</v>
      </c>
      <c r="D24" s="9">
        <v>105.99</v>
      </c>
      <c r="E24" s="8" t="s">
        <v>12</v>
      </c>
      <c r="F24" s="8" t="s">
        <v>13</v>
      </c>
      <c r="G24" s="8">
        <v>58</v>
      </c>
      <c r="H24" s="7" t="str">
        <f t="shared" si="0"/>
        <v>Order</v>
      </c>
    </row>
    <row r="25" spans="1:8" x14ac:dyDescent="0.25">
      <c r="A25" s="7">
        <v>21683</v>
      </c>
      <c r="B25" s="8" t="s">
        <v>3</v>
      </c>
      <c r="C25" s="8" t="s">
        <v>20</v>
      </c>
      <c r="D25" s="9">
        <v>103.99</v>
      </c>
      <c r="E25" s="8" t="s">
        <v>18</v>
      </c>
      <c r="F25" s="8" t="s">
        <v>13</v>
      </c>
      <c r="G25" s="8">
        <v>75</v>
      </c>
      <c r="H25" s="7" t="str">
        <f t="shared" si="0"/>
        <v>OK</v>
      </c>
    </row>
    <row r="26" spans="1:8" x14ac:dyDescent="0.25">
      <c r="A26" s="7">
        <v>24896</v>
      </c>
      <c r="B26" s="8" t="s">
        <v>3</v>
      </c>
      <c r="C26" s="8" t="s">
        <v>23</v>
      </c>
      <c r="D26" s="9">
        <v>105.99</v>
      </c>
      <c r="E26" s="8" t="s">
        <v>18</v>
      </c>
      <c r="F26" s="8" t="s">
        <v>16</v>
      </c>
      <c r="G26" s="8">
        <v>159</v>
      </c>
      <c r="H26" s="7" t="str">
        <f t="shared" si="0"/>
        <v>OK</v>
      </c>
    </row>
    <row r="27" spans="1:8" x14ac:dyDescent="0.25">
      <c r="A27" s="7">
        <v>35690</v>
      </c>
      <c r="B27" s="8" t="s">
        <v>3</v>
      </c>
      <c r="C27" s="8" t="s">
        <v>33</v>
      </c>
      <c r="D27" s="9">
        <v>107.99</v>
      </c>
      <c r="E27" s="8" t="s">
        <v>12</v>
      </c>
      <c r="F27" s="8" t="s">
        <v>13</v>
      </c>
      <c r="G27" s="8">
        <v>170</v>
      </c>
      <c r="H27" s="7" t="str">
        <f t="shared" si="0"/>
        <v>OK</v>
      </c>
    </row>
    <row r="28" spans="1:8" x14ac:dyDescent="0.25">
      <c r="A28" s="7">
        <v>38744</v>
      </c>
      <c r="B28" s="8" t="s">
        <v>3</v>
      </c>
      <c r="C28" s="8" t="s">
        <v>41</v>
      </c>
      <c r="D28" s="9">
        <v>104.99</v>
      </c>
      <c r="E28" s="8" t="s">
        <v>18</v>
      </c>
      <c r="F28" s="8" t="s">
        <v>13</v>
      </c>
      <c r="G28" s="8">
        <v>45</v>
      </c>
      <c r="H28" s="7" t="str">
        <f t="shared" si="0"/>
        <v>Order</v>
      </c>
    </row>
    <row r="29" spans="1:8" x14ac:dyDescent="0.25">
      <c r="A29" s="7">
        <v>37845</v>
      </c>
      <c r="B29" s="8" t="s">
        <v>6</v>
      </c>
      <c r="C29" s="8" t="s">
        <v>37</v>
      </c>
      <c r="D29" s="9">
        <v>117.98</v>
      </c>
      <c r="E29" s="8" t="s">
        <v>12</v>
      </c>
      <c r="F29" s="8" t="s">
        <v>38</v>
      </c>
      <c r="G29" s="8">
        <v>113</v>
      </c>
      <c r="H29" s="7" t="str">
        <f t="shared" si="0"/>
        <v>OK</v>
      </c>
    </row>
    <row r="30" spans="1:8" x14ac:dyDescent="0.25">
      <c r="A30" s="7">
        <v>23677</v>
      </c>
      <c r="B30" s="8" t="s">
        <v>4</v>
      </c>
      <c r="C30" s="8" t="s">
        <v>21</v>
      </c>
      <c r="D30" s="9">
        <v>107.99</v>
      </c>
      <c r="E30" s="8" t="s">
        <v>12</v>
      </c>
      <c r="F30" s="8" t="s">
        <v>16</v>
      </c>
      <c r="G30" s="8">
        <v>68</v>
      </c>
      <c r="H30" s="7" t="str">
        <f t="shared" si="0"/>
        <v>Order</v>
      </c>
    </row>
    <row r="31" spans="1:8" x14ac:dyDescent="0.25">
      <c r="A31" s="7">
        <v>25844</v>
      </c>
      <c r="B31" s="8" t="s">
        <v>4</v>
      </c>
      <c r="C31" s="8" t="s">
        <v>25</v>
      </c>
      <c r="D31" s="9">
        <v>110.99</v>
      </c>
      <c r="E31" s="8" t="s">
        <v>18</v>
      </c>
      <c r="F31" s="8" t="s">
        <v>16</v>
      </c>
      <c r="G31" s="8">
        <v>179</v>
      </c>
      <c r="H31" s="7" t="str">
        <f t="shared" si="0"/>
        <v>OK</v>
      </c>
    </row>
    <row r="32" spans="1:8" x14ac:dyDescent="0.25">
      <c r="A32" s="7">
        <v>32544</v>
      </c>
      <c r="B32" s="8" t="s">
        <v>4</v>
      </c>
      <c r="C32" s="8" t="s">
        <v>27</v>
      </c>
      <c r="D32" s="9">
        <v>110.95</v>
      </c>
      <c r="E32" s="8" t="s">
        <v>12</v>
      </c>
      <c r="F32" s="8" t="s">
        <v>16</v>
      </c>
      <c r="G32" s="8">
        <v>81</v>
      </c>
      <c r="H32" s="7" t="str">
        <f t="shared" si="0"/>
        <v>OK</v>
      </c>
    </row>
    <row r="33" spans="1:8" x14ac:dyDescent="0.25">
      <c r="A33" s="7">
        <v>34266</v>
      </c>
      <c r="B33" s="8" t="s">
        <v>4</v>
      </c>
      <c r="C33" s="8" t="s">
        <v>28</v>
      </c>
      <c r="D33" s="9">
        <v>109.99</v>
      </c>
      <c r="E33" s="8" t="s">
        <v>29</v>
      </c>
      <c r="F33" s="8" t="s">
        <v>16</v>
      </c>
      <c r="G33" s="8">
        <v>81</v>
      </c>
      <c r="H33" s="7" t="str">
        <f t="shared" si="0"/>
        <v>OK</v>
      </c>
    </row>
    <row r="34" spans="1:8" x14ac:dyDescent="0.25">
      <c r="A34" s="7">
        <v>35988</v>
      </c>
      <c r="B34" s="8" t="s">
        <v>4</v>
      </c>
      <c r="C34" s="8" t="s">
        <v>34</v>
      </c>
      <c r="D34" s="9">
        <v>111.75</v>
      </c>
      <c r="E34" s="8" t="s">
        <v>12</v>
      </c>
      <c r="F34" s="8" t="s">
        <v>16</v>
      </c>
      <c r="G34" s="8">
        <v>70</v>
      </c>
      <c r="H34" s="7" t="str">
        <f t="shared" si="0"/>
        <v>OK</v>
      </c>
    </row>
    <row r="35" spans="1:8" x14ac:dyDescent="0.25">
      <c r="A35" s="7">
        <v>36820</v>
      </c>
      <c r="B35" s="8" t="s">
        <v>4</v>
      </c>
      <c r="C35" s="8" t="s">
        <v>35</v>
      </c>
      <c r="D35" s="9">
        <v>110.95</v>
      </c>
      <c r="E35" s="8" t="s">
        <v>12</v>
      </c>
      <c r="F35" s="8" t="s">
        <v>16</v>
      </c>
      <c r="G35" s="8">
        <v>92</v>
      </c>
      <c r="H35" s="7" t="str">
        <f t="shared" si="0"/>
        <v>OK</v>
      </c>
    </row>
    <row r="36" spans="1:8" x14ac:dyDescent="0.25">
      <c r="A36" s="7">
        <v>23688</v>
      </c>
      <c r="B36" s="8" t="s">
        <v>5</v>
      </c>
      <c r="C36" s="8" t="s">
        <v>22</v>
      </c>
      <c r="D36" s="9">
        <v>109.95</v>
      </c>
      <c r="E36" s="8" t="s">
        <v>12</v>
      </c>
      <c r="F36" s="8" t="s">
        <v>13</v>
      </c>
      <c r="G36" s="8">
        <v>71</v>
      </c>
      <c r="H36" s="7" t="str">
        <f t="shared" si="0"/>
        <v>OK</v>
      </c>
    </row>
    <row r="37" spans="1:8" x14ac:dyDescent="0.25">
      <c r="A37" s="7">
        <v>34878</v>
      </c>
      <c r="B37" s="8" t="s">
        <v>5</v>
      </c>
      <c r="C37" s="8" t="s">
        <v>31</v>
      </c>
      <c r="D37" s="9">
        <v>107.78</v>
      </c>
      <c r="E37" s="8" t="s">
        <v>12</v>
      </c>
      <c r="F37" s="8" t="s">
        <v>16</v>
      </c>
      <c r="G37" s="8">
        <v>191</v>
      </c>
      <c r="H37" s="7" t="str">
        <f>IF(G37&lt;70,"Order","OK")</f>
        <v>OK</v>
      </c>
    </row>
    <row r="38" spans="1:8" x14ac:dyDescent="0.25">
      <c r="A38" s="7">
        <v>25678</v>
      </c>
      <c r="B38" s="8" t="s">
        <v>5</v>
      </c>
      <c r="C38" s="8" t="s">
        <v>24</v>
      </c>
      <c r="D38" s="9">
        <v>109.75</v>
      </c>
      <c r="E38" s="8" t="s">
        <v>12</v>
      </c>
      <c r="F38" s="8" t="s">
        <v>13</v>
      </c>
      <c r="G38" s="8">
        <v>60</v>
      </c>
      <c r="H38" s="7" t="str">
        <f t="shared" si="0"/>
        <v>Order</v>
      </c>
    </row>
    <row r="39" spans="1:8" x14ac:dyDescent="0.25">
      <c r="A39" s="7">
        <v>42599</v>
      </c>
      <c r="B39" s="8" t="s">
        <v>5</v>
      </c>
      <c r="C39" s="8" t="s">
        <v>43</v>
      </c>
      <c r="D39" s="9">
        <v>109.98</v>
      </c>
      <c r="E39" s="8" t="s">
        <v>12</v>
      </c>
      <c r="F39" s="8" t="s">
        <v>16</v>
      </c>
      <c r="G39" s="8">
        <v>90</v>
      </c>
      <c r="H39" s="7" t="str">
        <f t="shared" si="0"/>
        <v>OK</v>
      </c>
    </row>
    <row r="40" spans="1:8" x14ac:dyDescent="0.25">
      <c r="A40" s="7">
        <v>43153</v>
      </c>
      <c r="B40" s="8" t="s">
        <v>5</v>
      </c>
      <c r="C40" s="8" t="s">
        <v>44</v>
      </c>
      <c r="D40" s="9">
        <v>104.99</v>
      </c>
      <c r="E40" s="8" t="s">
        <v>15</v>
      </c>
      <c r="F40" s="8" t="s">
        <v>16</v>
      </c>
      <c r="G40" s="8">
        <v>350</v>
      </c>
      <c r="H40" s="7" t="str">
        <f t="shared" si="0"/>
        <v>OK</v>
      </c>
    </row>
    <row r="41" spans="1:8" x14ac:dyDescent="0.25">
      <c r="H41" s="14"/>
    </row>
    <row r="42" spans="1:8" x14ac:dyDescent="0.25">
      <c r="H42" s="14"/>
    </row>
    <row r="43" spans="1:8" x14ac:dyDescent="0.25">
      <c r="H43" s="14"/>
    </row>
  </sheetData>
  <mergeCells count="3">
    <mergeCell ref="A3:G3"/>
    <mergeCell ref="A4:G4"/>
    <mergeCell ref="I6:N9"/>
  </mergeCells>
  <conditionalFormatting sqref="H14:H40">
    <cfRule type="containsText" dxfId="3" priority="1" operator="containsText" text="Order">
      <formula>NOT(ISERROR(SEARCH("Order",H14)))</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C6" sqref="C6"/>
    </sheetView>
  </sheetViews>
  <sheetFormatPr defaultRowHeight="15" x14ac:dyDescent="0.25"/>
  <cols>
    <col min="1" max="1" width="23" customWidth="1"/>
    <col min="2" max="2" width="10.140625" customWidth="1"/>
    <col min="3" max="3" width="12.5703125" customWidth="1"/>
    <col min="4" max="4" width="10.42578125" customWidth="1"/>
    <col min="5" max="5" width="10.85546875" customWidth="1"/>
    <col min="6" max="6" width="11.28515625" customWidth="1"/>
    <col min="7" max="7" width="17.7109375" customWidth="1"/>
    <col min="8" max="8" width="23" bestFit="1" customWidth="1"/>
    <col min="9" max="9" width="24" bestFit="1" customWidth="1"/>
    <col min="10" max="10" width="28" bestFit="1" customWidth="1"/>
    <col min="11" max="11" width="29" bestFit="1" customWidth="1"/>
  </cols>
  <sheetData>
    <row r="1" spans="1:8" x14ac:dyDescent="0.25">
      <c r="A1" s="3" t="s">
        <v>123</v>
      </c>
    </row>
    <row r="3" spans="1:8" x14ac:dyDescent="0.25">
      <c r="H3" s="43"/>
    </row>
    <row r="4" spans="1:8" x14ac:dyDescent="0.25">
      <c r="A4" s="18" t="s">
        <v>1</v>
      </c>
      <c r="B4" s="8" t="s">
        <v>67</v>
      </c>
    </row>
    <row r="6" spans="1:8" x14ac:dyDescent="0.25">
      <c r="A6" s="18" t="s">
        <v>66</v>
      </c>
      <c r="B6" s="18" t="s">
        <v>9</v>
      </c>
      <c r="C6" s="8"/>
      <c r="D6" s="8"/>
      <c r="E6" s="8"/>
      <c r="F6" s="8"/>
    </row>
    <row r="7" spans="1:8" x14ac:dyDescent="0.25">
      <c r="A7" s="18" t="s">
        <v>68</v>
      </c>
      <c r="B7" s="8" t="s">
        <v>15</v>
      </c>
      <c r="C7" s="8" t="s">
        <v>18</v>
      </c>
      <c r="D7" s="8" t="s">
        <v>12</v>
      </c>
      <c r="E7" s="8" t="s">
        <v>29</v>
      </c>
      <c r="F7" s="8" t="s">
        <v>64</v>
      </c>
    </row>
    <row r="8" spans="1:8" x14ac:dyDescent="0.25">
      <c r="A8" s="19" t="s">
        <v>16</v>
      </c>
      <c r="B8" s="20">
        <v>405</v>
      </c>
      <c r="C8" s="20">
        <v>440</v>
      </c>
      <c r="D8" s="20">
        <v>682</v>
      </c>
      <c r="E8" s="20">
        <v>81</v>
      </c>
      <c r="F8" s="20">
        <v>1608</v>
      </c>
    </row>
    <row r="9" spans="1:8" x14ac:dyDescent="0.25">
      <c r="A9" s="19" t="s">
        <v>13</v>
      </c>
      <c r="B9" s="20">
        <v>379</v>
      </c>
      <c r="C9" s="20">
        <v>255</v>
      </c>
      <c r="D9" s="20">
        <v>437</v>
      </c>
      <c r="E9" s="20"/>
      <c r="F9" s="20">
        <v>1071</v>
      </c>
    </row>
    <row r="10" spans="1:8" x14ac:dyDescent="0.25">
      <c r="A10" s="19" t="s">
        <v>38</v>
      </c>
      <c r="B10" s="20"/>
      <c r="C10" s="20"/>
      <c r="D10" s="20">
        <v>113</v>
      </c>
      <c r="E10" s="20"/>
      <c r="F10" s="20">
        <v>113</v>
      </c>
    </row>
    <row r="11" spans="1:8" x14ac:dyDescent="0.25">
      <c r="A11" s="19" t="s">
        <v>64</v>
      </c>
      <c r="B11" s="20">
        <v>784</v>
      </c>
      <c r="C11" s="20">
        <v>695</v>
      </c>
      <c r="D11" s="20">
        <v>1232</v>
      </c>
      <c r="E11" s="20">
        <v>81</v>
      </c>
      <c r="F11" s="20">
        <v>2792</v>
      </c>
    </row>
    <row r="14" spans="1:8" x14ac:dyDescent="0.25">
      <c r="A14" s="64" t="s">
        <v>130</v>
      </c>
      <c r="B14" s="65"/>
      <c r="C14" s="65"/>
      <c r="D14" s="65"/>
      <c r="E14" s="65"/>
      <c r="F14" s="65"/>
    </row>
    <row r="15" spans="1:8" x14ac:dyDescent="0.25">
      <c r="A15" s="65"/>
      <c r="B15" s="65"/>
      <c r="C15" s="65"/>
      <c r="D15" s="65"/>
      <c r="E15" s="65"/>
      <c r="F15" s="65"/>
    </row>
    <row r="16" spans="1:8" x14ac:dyDescent="0.25">
      <c r="A16" s="65"/>
      <c r="B16" s="65"/>
      <c r="C16" s="65"/>
      <c r="D16" s="65"/>
      <c r="E16" s="65"/>
      <c r="F16" s="65"/>
    </row>
    <row r="17" spans="1:6" x14ac:dyDescent="0.25">
      <c r="A17" s="65"/>
      <c r="B17" s="65"/>
      <c r="C17" s="65"/>
      <c r="D17" s="65"/>
      <c r="E17" s="65"/>
      <c r="F17" s="65"/>
    </row>
  </sheetData>
  <mergeCells count="1">
    <mergeCell ref="A14:F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activeCell="B11" sqref="B11"/>
    </sheetView>
  </sheetViews>
  <sheetFormatPr defaultRowHeight="15" x14ac:dyDescent="0.25"/>
  <cols>
    <col min="1" max="1" width="23.7109375" bestFit="1" customWidth="1"/>
    <col min="2" max="2" width="12.5703125" bestFit="1" customWidth="1"/>
  </cols>
  <sheetData>
    <row r="1" spans="1:12" x14ac:dyDescent="0.25">
      <c r="A1" s="3" t="s">
        <v>123</v>
      </c>
    </row>
    <row r="3" spans="1:12" ht="23.25" x14ac:dyDescent="0.35">
      <c r="A3" s="21" t="s">
        <v>69</v>
      </c>
      <c r="F3" s="64" t="s">
        <v>131</v>
      </c>
      <c r="G3" s="65"/>
      <c r="H3" s="65"/>
      <c r="I3" s="65"/>
      <c r="J3" s="65"/>
      <c r="K3" s="65"/>
      <c r="L3" s="65"/>
    </row>
    <row r="4" spans="1:12" x14ac:dyDescent="0.25">
      <c r="F4" s="65"/>
      <c r="G4" s="65"/>
      <c r="H4" s="65"/>
      <c r="I4" s="65"/>
      <c r="J4" s="65"/>
      <c r="K4" s="65"/>
      <c r="L4" s="65"/>
    </row>
    <row r="5" spans="1:12" ht="15.75" x14ac:dyDescent="0.25">
      <c r="A5" s="3" t="s">
        <v>75</v>
      </c>
      <c r="B5" s="40">
        <v>222788.22298802179</v>
      </c>
      <c r="F5" s="65"/>
      <c r="G5" s="65"/>
      <c r="H5" s="65"/>
      <c r="I5" s="65"/>
      <c r="J5" s="65"/>
      <c r="K5" s="65"/>
      <c r="L5" s="65"/>
    </row>
    <row r="6" spans="1:12" ht="15.75" x14ac:dyDescent="0.25">
      <c r="A6" s="44" t="s">
        <v>74</v>
      </c>
      <c r="B6" s="23">
        <v>20000</v>
      </c>
      <c r="F6" s="65"/>
      <c r="G6" s="65"/>
      <c r="H6" s="65"/>
      <c r="I6" s="65"/>
      <c r="J6" s="65"/>
      <c r="K6" s="65"/>
      <c r="L6" s="65"/>
    </row>
    <row r="7" spans="1:12" ht="15.75" x14ac:dyDescent="0.25">
      <c r="A7" s="44" t="s">
        <v>70</v>
      </c>
      <c r="B7" s="23">
        <f>B5-B6</f>
        <v>202788.22298802179</v>
      </c>
      <c r="C7" s="22"/>
      <c r="F7" s="65"/>
      <c r="G7" s="65"/>
      <c r="H7" s="65"/>
      <c r="I7" s="65"/>
      <c r="J7" s="65"/>
      <c r="K7" s="65"/>
      <c r="L7" s="65"/>
    </row>
    <row r="8" spans="1:12" ht="15.75" x14ac:dyDescent="0.25">
      <c r="A8" s="44" t="s">
        <v>71</v>
      </c>
      <c r="B8" s="22">
        <v>15</v>
      </c>
      <c r="C8" s="22"/>
    </row>
    <row r="9" spans="1:12" ht="15.75" x14ac:dyDescent="0.25">
      <c r="A9" s="44" t="s">
        <v>72</v>
      </c>
      <c r="B9" s="24">
        <v>0.04</v>
      </c>
      <c r="C9" s="22"/>
    </row>
    <row r="10" spans="1:12" ht="15.75" x14ac:dyDescent="0.25">
      <c r="A10" s="3"/>
      <c r="B10" s="22"/>
      <c r="C10" s="22"/>
    </row>
    <row r="11" spans="1:12" ht="15.75" x14ac:dyDescent="0.25">
      <c r="A11" s="44" t="s">
        <v>73</v>
      </c>
      <c r="B11" s="25">
        <f>-PMT(B9/12,B8*12,B7)</f>
        <v>1499.9999999999995</v>
      </c>
      <c r="C11" s="22"/>
    </row>
    <row r="12" spans="1:12" ht="15.75" x14ac:dyDescent="0.25">
      <c r="A12" s="22"/>
      <c r="B12" s="22"/>
      <c r="C12" s="22"/>
    </row>
    <row r="13" spans="1:12" ht="15.75" x14ac:dyDescent="0.25">
      <c r="A13" s="22"/>
      <c r="B13" s="22"/>
      <c r="C13" s="22"/>
    </row>
    <row r="14" spans="1:12" ht="15.75" x14ac:dyDescent="0.25">
      <c r="A14" s="22"/>
      <c r="B14" s="22"/>
      <c r="C14" s="22"/>
    </row>
  </sheetData>
  <mergeCells count="1">
    <mergeCell ref="F3:L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L17" sqref="L17"/>
    </sheetView>
  </sheetViews>
  <sheetFormatPr defaultRowHeight="15" x14ac:dyDescent="0.25"/>
  <cols>
    <col min="1" max="1" width="9.140625" style="46"/>
    <col min="2" max="2" width="17.28515625" style="46" customWidth="1"/>
    <col min="3" max="3" width="12.5703125" style="46" customWidth="1"/>
    <col min="4" max="4" width="12.140625" style="46" customWidth="1"/>
    <col min="5" max="5" width="9.140625" style="46"/>
    <col min="6" max="6" width="9.140625" style="46" customWidth="1"/>
    <col min="7" max="11" width="9.140625" style="46"/>
    <col min="12" max="12" width="23.42578125" style="46" customWidth="1"/>
    <col min="13" max="16384" width="9.140625" style="46"/>
  </cols>
  <sheetData>
    <row r="1" spans="1:16" x14ac:dyDescent="0.25">
      <c r="A1" s="3" t="s">
        <v>123</v>
      </c>
    </row>
    <row r="3" spans="1:16" ht="18.75" x14ac:dyDescent="0.3">
      <c r="A3" s="26" t="s">
        <v>103</v>
      </c>
      <c r="L3" s="46" t="s">
        <v>203</v>
      </c>
    </row>
    <row r="4" spans="1:16" x14ac:dyDescent="0.25">
      <c r="L4" s="64" t="s">
        <v>199</v>
      </c>
      <c r="M4" s="64"/>
      <c r="N4" s="64"/>
      <c r="O4" s="64"/>
      <c r="P4" s="64"/>
    </row>
    <row r="5" spans="1:16" ht="30" x14ac:dyDescent="0.25">
      <c r="A5" s="10" t="s">
        <v>76</v>
      </c>
      <c r="B5" s="10" t="s">
        <v>83</v>
      </c>
      <c r="C5" s="27" t="s">
        <v>100</v>
      </c>
      <c r="D5" s="10" t="s">
        <v>84</v>
      </c>
      <c r="E5" s="10" t="s">
        <v>91</v>
      </c>
      <c r="F5" s="10" t="s">
        <v>92</v>
      </c>
      <c r="G5" s="10" t="s">
        <v>93</v>
      </c>
      <c r="H5" s="10" t="s">
        <v>94</v>
      </c>
      <c r="I5" s="10" t="s">
        <v>95</v>
      </c>
      <c r="J5" s="10" t="s">
        <v>96</v>
      </c>
      <c r="L5" s="64"/>
      <c r="M5" s="64"/>
      <c r="N5" s="64"/>
      <c r="O5" s="64"/>
      <c r="P5" s="64"/>
    </row>
    <row r="6" spans="1:16" x14ac:dyDescent="0.25">
      <c r="A6" s="7" t="s">
        <v>77</v>
      </c>
      <c r="B6" s="8" t="s">
        <v>85</v>
      </c>
      <c r="C6" s="41"/>
      <c r="D6" s="8">
        <v>0</v>
      </c>
      <c r="E6" s="8">
        <v>0</v>
      </c>
      <c r="F6" s="8">
        <v>1</v>
      </c>
      <c r="G6" s="8">
        <v>1</v>
      </c>
      <c r="H6" s="8">
        <v>1</v>
      </c>
      <c r="I6" s="8">
        <v>1</v>
      </c>
      <c r="J6" s="8">
        <v>1</v>
      </c>
      <c r="L6" s="64"/>
      <c r="M6" s="64"/>
      <c r="N6" s="64"/>
      <c r="O6" s="64"/>
      <c r="P6" s="64"/>
    </row>
    <row r="7" spans="1:16" x14ac:dyDescent="0.25">
      <c r="A7" s="7" t="s">
        <v>78</v>
      </c>
      <c r="B7" s="8" t="s">
        <v>86</v>
      </c>
      <c r="C7" s="41"/>
      <c r="D7" s="8">
        <v>1</v>
      </c>
      <c r="E7" s="8">
        <v>0</v>
      </c>
      <c r="F7" s="8">
        <v>0</v>
      </c>
      <c r="G7" s="8">
        <v>1</v>
      </c>
      <c r="H7" s="8">
        <v>1</v>
      </c>
      <c r="I7" s="8">
        <v>1</v>
      </c>
      <c r="J7" s="8">
        <v>1</v>
      </c>
      <c r="L7" s="64"/>
      <c r="M7" s="64"/>
      <c r="N7" s="64"/>
      <c r="O7" s="64"/>
      <c r="P7" s="64"/>
    </row>
    <row r="8" spans="1:16" x14ac:dyDescent="0.25">
      <c r="A8" s="7" t="s">
        <v>79</v>
      </c>
      <c r="B8" s="8" t="s">
        <v>87</v>
      </c>
      <c r="C8" s="41"/>
      <c r="D8" s="8">
        <v>1</v>
      </c>
      <c r="E8" s="8">
        <v>1</v>
      </c>
      <c r="F8" s="8">
        <v>0</v>
      </c>
      <c r="G8" s="8">
        <v>0</v>
      </c>
      <c r="H8" s="8">
        <v>1</v>
      </c>
      <c r="I8" s="8">
        <v>1</v>
      </c>
      <c r="J8" s="8">
        <v>1</v>
      </c>
      <c r="L8" s="64"/>
      <c r="M8" s="64"/>
      <c r="N8" s="64"/>
      <c r="O8" s="64"/>
      <c r="P8" s="64"/>
    </row>
    <row r="9" spans="1:16" x14ac:dyDescent="0.25">
      <c r="A9" s="7" t="s">
        <v>80</v>
      </c>
      <c r="B9" s="8" t="s">
        <v>88</v>
      </c>
      <c r="C9" s="41"/>
      <c r="D9" s="8">
        <v>1</v>
      </c>
      <c r="E9" s="8">
        <v>1</v>
      </c>
      <c r="F9" s="8">
        <v>1</v>
      </c>
      <c r="G9" s="8">
        <v>0</v>
      </c>
      <c r="H9" s="8">
        <v>0</v>
      </c>
      <c r="I9" s="8">
        <v>1</v>
      </c>
      <c r="J9" s="8">
        <v>1</v>
      </c>
      <c r="L9" s="64"/>
      <c r="M9" s="64"/>
      <c r="N9" s="64"/>
      <c r="O9" s="64"/>
      <c r="P9" s="64"/>
    </row>
    <row r="10" spans="1:16" x14ac:dyDescent="0.25">
      <c r="A10" s="7" t="s">
        <v>81</v>
      </c>
      <c r="B10" s="8" t="s">
        <v>89</v>
      </c>
      <c r="C10" s="41"/>
      <c r="D10" s="8">
        <v>1</v>
      </c>
      <c r="E10" s="8">
        <v>1</v>
      </c>
      <c r="F10" s="8">
        <v>1</v>
      </c>
      <c r="G10" s="8">
        <v>1</v>
      </c>
      <c r="H10" s="8">
        <v>1</v>
      </c>
      <c r="I10" s="8">
        <v>0</v>
      </c>
      <c r="J10" s="8">
        <v>0</v>
      </c>
      <c r="L10" s="64"/>
      <c r="M10" s="64"/>
      <c r="N10" s="64"/>
      <c r="O10" s="64"/>
      <c r="P10" s="64"/>
    </row>
    <row r="11" spans="1:16" x14ac:dyDescent="0.25">
      <c r="A11" s="7" t="s">
        <v>82</v>
      </c>
      <c r="B11" s="8" t="s">
        <v>90</v>
      </c>
      <c r="C11" s="41"/>
      <c r="D11" s="8">
        <v>0</v>
      </c>
      <c r="E11" s="8">
        <v>1</v>
      </c>
      <c r="F11" s="8">
        <v>1</v>
      </c>
      <c r="G11" s="8">
        <v>1</v>
      </c>
      <c r="H11" s="8">
        <v>1</v>
      </c>
      <c r="I11" s="8">
        <v>1</v>
      </c>
      <c r="J11" s="8">
        <v>0</v>
      </c>
      <c r="L11" s="64"/>
      <c r="M11" s="64"/>
      <c r="N11" s="64"/>
      <c r="O11" s="64"/>
      <c r="P11" s="64"/>
    </row>
    <row r="12" spans="1:16" x14ac:dyDescent="0.25">
      <c r="L12" s="64"/>
      <c r="M12" s="64"/>
      <c r="N12" s="64"/>
      <c r="O12" s="64"/>
      <c r="P12" s="64"/>
    </row>
    <row r="13" spans="1:16" x14ac:dyDescent="0.25">
      <c r="B13" s="3" t="s">
        <v>97</v>
      </c>
      <c r="C13" s="46">
        <f>SUM(C6:C11)</f>
        <v>0</v>
      </c>
      <c r="D13" s="8">
        <f>$C$6*D6+$C$7*D7+$C$8*D8+$C$9*D9+$C$10*D10+$C$11*D11</f>
        <v>0</v>
      </c>
      <c r="E13" s="8">
        <f>$C$6*E6+$C$7*E7+$C$8*E8+$C$9*E9+$C$10*E10+$C$11*E11</f>
        <v>0</v>
      </c>
      <c r="F13" s="8">
        <f t="shared" ref="F13:J13" si="0">$C$6*F6+$C$7*F7+$C$8*F8+$C$9*F9+$C$10*F10+$C$11*F11</f>
        <v>0</v>
      </c>
      <c r="G13" s="8">
        <f t="shared" si="0"/>
        <v>0</v>
      </c>
      <c r="H13" s="8">
        <f t="shared" si="0"/>
        <v>0</v>
      </c>
      <c r="I13" s="8">
        <f t="shared" si="0"/>
        <v>0</v>
      </c>
      <c r="J13" s="8">
        <f t="shared" si="0"/>
        <v>0</v>
      </c>
    </row>
    <row r="15" spans="1:16" x14ac:dyDescent="0.25">
      <c r="B15" s="66" t="s">
        <v>200</v>
      </c>
      <c r="D15" s="8">
        <v>18</v>
      </c>
      <c r="E15" s="8">
        <v>14</v>
      </c>
      <c r="F15" s="8">
        <v>15</v>
      </c>
      <c r="G15" s="8">
        <v>19</v>
      </c>
      <c r="H15" s="8">
        <v>27</v>
      </c>
      <c r="I15" s="8">
        <v>27</v>
      </c>
      <c r="J15" s="8">
        <v>26</v>
      </c>
    </row>
    <row r="16" spans="1:16" x14ac:dyDescent="0.25">
      <c r="B16" s="67"/>
    </row>
    <row r="18" spans="2:4" x14ac:dyDescent="0.25">
      <c r="B18" s="3" t="s">
        <v>99</v>
      </c>
      <c r="D18" s="2">
        <v>9</v>
      </c>
    </row>
    <row r="19" spans="2:4" x14ac:dyDescent="0.25">
      <c r="B19" s="3" t="s">
        <v>104</v>
      </c>
      <c r="D19" s="46">
        <v>8</v>
      </c>
    </row>
    <row r="20" spans="2:4" x14ac:dyDescent="0.25">
      <c r="B20" s="3" t="s">
        <v>101</v>
      </c>
      <c r="D20" s="2">
        <f>D18*D19*5</f>
        <v>360</v>
      </c>
    </row>
    <row r="21" spans="2:4" x14ac:dyDescent="0.25">
      <c r="B21" s="3" t="s">
        <v>102</v>
      </c>
      <c r="D21" s="47">
        <f>D20*C13</f>
        <v>0</v>
      </c>
    </row>
  </sheetData>
  <mergeCells count="2">
    <mergeCell ref="L4:P12"/>
    <mergeCell ref="B15:B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K8" sqref="K8"/>
    </sheetView>
  </sheetViews>
  <sheetFormatPr defaultRowHeight="15" x14ac:dyDescent="0.25"/>
  <cols>
    <col min="2" max="2" width="17.28515625" customWidth="1"/>
    <col min="3" max="3" width="12.5703125" customWidth="1"/>
    <col min="4" max="4" width="12.140625" customWidth="1"/>
    <col min="6" max="6" width="9.140625" customWidth="1"/>
    <col min="12" max="12" width="10.42578125" customWidth="1"/>
  </cols>
  <sheetData>
    <row r="1" spans="1:16" x14ac:dyDescent="0.25">
      <c r="A1" s="3" t="s">
        <v>123</v>
      </c>
    </row>
    <row r="3" spans="1:16" ht="18.75" x14ac:dyDescent="0.3">
      <c r="A3" s="26" t="s">
        <v>103</v>
      </c>
    </row>
    <row r="4" spans="1:16" ht="15" customHeight="1" x14ac:dyDescent="0.25">
      <c r="L4" s="66" t="s">
        <v>201</v>
      </c>
      <c r="M4" s="66"/>
      <c r="N4" s="66"/>
      <c r="O4" s="66"/>
      <c r="P4" s="66"/>
    </row>
    <row r="5" spans="1:16" ht="30" x14ac:dyDescent="0.25">
      <c r="A5" s="10" t="s">
        <v>76</v>
      </c>
      <c r="B5" s="10" t="s">
        <v>83</v>
      </c>
      <c r="C5" s="27" t="s">
        <v>100</v>
      </c>
      <c r="D5" s="10" t="s">
        <v>84</v>
      </c>
      <c r="E5" s="10" t="s">
        <v>91</v>
      </c>
      <c r="F5" s="10" t="s">
        <v>92</v>
      </c>
      <c r="G5" s="10" t="s">
        <v>93</v>
      </c>
      <c r="H5" s="10" t="s">
        <v>94</v>
      </c>
      <c r="I5" s="10" t="s">
        <v>95</v>
      </c>
      <c r="J5" s="10" t="s">
        <v>96</v>
      </c>
      <c r="L5" s="58"/>
      <c r="M5" s="58"/>
      <c r="N5" s="58"/>
      <c r="O5" s="58"/>
      <c r="P5" s="58"/>
    </row>
    <row r="6" spans="1:16" x14ac:dyDescent="0.25">
      <c r="A6" s="7" t="s">
        <v>77</v>
      </c>
      <c r="B6" s="8" t="s">
        <v>85</v>
      </c>
      <c r="C6" s="41">
        <v>11</v>
      </c>
      <c r="D6" s="8">
        <v>0</v>
      </c>
      <c r="E6" s="8">
        <v>0</v>
      </c>
      <c r="F6" s="8">
        <v>1</v>
      </c>
      <c r="G6" s="8">
        <v>1</v>
      </c>
      <c r="H6" s="8">
        <v>1</v>
      </c>
      <c r="I6" s="8">
        <v>1</v>
      </c>
      <c r="J6" s="8">
        <v>1</v>
      </c>
      <c r="L6" s="45"/>
      <c r="M6" s="45"/>
      <c r="N6" s="45"/>
      <c r="O6" s="45"/>
      <c r="P6" s="45"/>
    </row>
    <row r="7" spans="1:16" x14ac:dyDescent="0.25">
      <c r="A7" s="7" t="s">
        <v>78</v>
      </c>
      <c r="B7" s="8" t="s">
        <v>86</v>
      </c>
      <c r="C7" s="41">
        <v>4</v>
      </c>
      <c r="D7" s="8">
        <v>1</v>
      </c>
      <c r="E7" s="8">
        <v>0</v>
      </c>
      <c r="F7" s="8">
        <v>0</v>
      </c>
      <c r="G7" s="8">
        <v>1</v>
      </c>
      <c r="H7" s="8">
        <v>1</v>
      </c>
      <c r="I7" s="8">
        <v>1</v>
      </c>
      <c r="J7" s="8">
        <v>1</v>
      </c>
      <c r="L7" s="45"/>
      <c r="M7" s="45"/>
      <c r="N7" s="45"/>
      <c r="O7" s="45"/>
      <c r="P7" s="45"/>
    </row>
    <row r="8" spans="1:16" x14ac:dyDescent="0.25">
      <c r="A8" s="7" t="s">
        <v>79</v>
      </c>
      <c r="B8" s="8" t="s">
        <v>87</v>
      </c>
      <c r="C8" s="41">
        <v>11</v>
      </c>
      <c r="D8" s="8">
        <v>1</v>
      </c>
      <c r="E8" s="8">
        <v>1</v>
      </c>
      <c r="F8" s="8">
        <v>0</v>
      </c>
      <c r="G8" s="8">
        <v>0</v>
      </c>
      <c r="H8" s="8">
        <v>1</v>
      </c>
      <c r="I8" s="8">
        <v>1</v>
      </c>
      <c r="J8" s="8">
        <v>1</v>
      </c>
      <c r="L8" s="45"/>
      <c r="M8" s="45"/>
      <c r="N8" s="45"/>
      <c r="O8" s="45"/>
      <c r="P8" s="45"/>
    </row>
    <row r="9" spans="1:16" x14ac:dyDescent="0.25">
      <c r="A9" s="7" t="s">
        <v>80</v>
      </c>
      <c r="B9" s="8" t="s">
        <v>88</v>
      </c>
      <c r="C9" s="41">
        <v>0</v>
      </c>
      <c r="D9" s="8">
        <v>1</v>
      </c>
      <c r="E9" s="8">
        <v>1</v>
      </c>
      <c r="F9" s="8">
        <v>1</v>
      </c>
      <c r="G9" s="8">
        <v>0</v>
      </c>
      <c r="H9" s="8">
        <v>0</v>
      </c>
      <c r="I9" s="8">
        <v>1</v>
      </c>
      <c r="J9" s="8">
        <v>1</v>
      </c>
      <c r="L9" s="45"/>
      <c r="M9" s="45"/>
      <c r="N9" s="45"/>
      <c r="O9" s="45"/>
      <c r="P9" s="45"/>
    </row>
    <row r="10" spans="1:16" x14ac:dyDescent="0.25">
      <c r="A10" s="7" t="s">
        <v>81</v>
      </c>
      <c r="B10" s="8" t="s">
        <v>89</v>
      </c>
      <c r="C10" s="41">
        <v>3</v>
      </c>
      <c r="D10" s="8">
        <v>1</v>
      </c>
      <c r="E10" s="8">
        <v>1</v>
      </c>
      <c r="F10" s="8">
        <v>1</v>
      </c>
      <c r="G10" s="8">
        <v>1</v>
      </c>
      <c r="H10" s="8">
        <v>1</v>
      </c>
      <c r="I10" s="8">
        <v>0</v>
      </c>
      <c r="J10" s="8">
        <v>0</v>
      </c>
      <c r="L10" s="45"/>
      <c r="M10" s="45"/>
      <c r="N10" s="45"/>
      <c r="O10" s="45"/>
      <c r="P10" s="45"/>
    </row>
    <row r="11" spans="1:16" x14ac:dyDescent="0.25">
      <c r="A11" s="7" t="s">
        <v>82</v>
      </c>
      <c r="B11" s="8" t="s">
        <v>90</v>
      </c>
      <c r="C11" s="41">
        <v>1</v>
      </c>
      <c r="D11" s="8">
        <v>0</v>
      </c>
      <c r="E11" s="8">
        <v>1</v>
      </c>
      <c r="F11" s="8">
        <v>1</v>
      </c>
      <c r="G11" s="8">
        <v>1</v>
      </c>
      <c r="H11" s="8">
        <v>1</v>
      </c>
      <c r="I11" s="8">
        <v>1</v>
      </c>
      <c r="J11" s="8">
        <v>0</v>
      </c>
      <c r="L11" s="45"/>
      <c r="M11" s="45"/>
      <c r="N11" s="45"/>
      <c r="O11" s="45"/>
      <c r="P11" s="45"/>
    </row>
    <row r="12" spans="1:16" x14ac:dyDescent="0.25">
      <c r="L12" s="45"/>
      <c r="M12" s="45"/>
      <c r="N12" s="45"/>
      <c r="O12" s="45"/>
      <c r="P12" s="45"/>
    </row>
    <row r="13" spans="1:16" x14ac:dyDescent="0.25">
      <c r="B13" s="3" t="s">
        <v>97</v>
      </c>
      <c r="C13">
        <f>SUM(C6:C11)</f>
        <v>30</v>
      </c>
      <c r="D13" s="8">
        <f>$C$6*D6+$C$7*D7+$C$8*D8+$C$9*D9+$C$10*D10+$C$11*D11</f>
        <v>18</v>
      </c>
      <c r="E13" s="8">
        <f>$C$6*E6+$C$7*E7+$C$8*E8+$C$9*E9+$C$10*E10+$C$11*E11</f>
        <v>15</v>
      </c>
      <c r="F13" s="8">
        <f t="shared" ref="F13:J13" si="0">$C$6*F6+$C$7*F7+$C$8*F8+$C$9*F9+$C$10*F10+$C$11*F11</f>
        <v>15</v>
      </c>
      <c r="G13" s="8">
        <f t="shared" si="0"/>
        <v>19</v>
      </c>
      <c r="H13" s="8">
        <f t="shared" si="0"/>
        <v>30</v>
      </c>
      <c r="I13" s="8">
        <f t="shared" si="0"/>
        <v>27</v>
      </c>
      <c r="J13" s="8">
        <f t="shared" si="0"/>
        <v>26</v>
      </c>
    </row>
    <row r="15" spans="1:16" x14ac:dyDescent="0.25">
      <c r="B15" s="3" t="s">
        <v>98</v>
      </c>
      <c r="D15" s="8">
        <v>18</v>
      </c>
      <c r="E15" s="8">
        <v>14</v>
      </c>
      <c r="F15" s="8">
        <v>15</v>
      </c>
      <c r="G15" s="8">
        <v>19</v>
      </c>
      <c r="H15" s="8">
        <v>27</v>
      </c>
      <c r="I15" s="8">
        <v>27</v>
      </c>
      <c r="J15" s="8">
        <v>26</v>
      </c>
    </row>
    <row r="18" spans="2:4" x14ac:dyDescent="0.25">
      <c r="B18" s="3" t="s">
        <v>99</v>
      </c>
      <c r="D18" s="2">
        <v>9</v>
      </c>
    </row>
    <row r="19" spans="2:4" x14ac:dyDescent="0.25">
      <c r="B19" s="3" t="s">
        <v>104</v>
      </c>
      <c r="D19">
        <v>8</v>
      </c>
    </row>
    <row r="20" spans="2:4" x14ac:dyDescent="0.25">
      <c r="B20" s="3" t="s">
        <v>101</v>
      </c>
      <c r="D20" s="2">
        <f>D18*D19*5</f>
        <v>360</v>
      </c>
    </row>
    <row r="21" spans="2:4" x14ac:dyDescent="0.25">
      <c r="B21" s="3" t="s">
        <v>102</v>
      </c>
      <c r="D21" s="47">
        <f>D20*C13</f>
        <v>10800</v>
      </c>
    </row>
  </sheetData>
  <scenarios current="0" show="0" sqref="D19">
    <scenario name="Option 1" count="6" user="Datco" comment="Created by Datco on 9/18/2015">
      <inputCells r="C6" val="10"/>
      <inputCells r="C7" val="5"/>
      <inputCells r="C8" val="10"/>
      <inputCells r="C9" val="1"/>
      <inputCells r="C10" val="2"/>
      <inputCells r="C11" val="2"/>
    </scenario>
    <scenario name="Option 2" locked="1" count="6" user="Datco" comment="Created by Datco on 9/18/2015">
      <inputCells r="C6" val="10"/>
      <inputCells r="C7" val="5"/>
      <inputCells r="C8" val="10"/>
      <inputCells r="C9" val="2"/>
      <inputCells r="C10" val="2"/>
      <inputCells r="C11" val="2"/>
    </scenario>
    <scenario name="Option 3" locked="1" count="6" user="Datco" comment="Created by Datco on 9/18/2015">
      <inputCells r="C6" val="10"/>
      <inputCells r="C7" val="5"/>
      <inputCells r="C8" val="8"/>
      <inputCells r="C9" val="1"/>
      <inputCells r="C10" val="2"/>
      <inputCells r="C11" val="2"/>
    </scenario>
  </scenarios>
  <mergeCells count="1">
    <mergeCell ref="L4:P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workbookViewId="0"/>
  </sheetViews>
  <sheetFormatPr defaultRowHeight="15" outlineLevelRow="1" x14ac:dyDescent="0.25"/>
  <cols>
    <col min="1" max="1" width="2.28515625" customWidth="1"/>
    <col min="2" max="2" width="18.5703125" customWidth="1"/>
    <col min="3" max="3" width="27.28515625" bestFit="1" customWidth="1"/>
    <col min="4" max="5" width="13.7109375" bestFit="1" customWidth="1"/>
    <col min="6" max="6" width="11.42578125" customWidth="1"/>
    <col min="7" max="7" width="5.42578125" customWidth="1"/>
  </cols>
  <sheetData>
    <row r="1" spans="1:5" x14ac:dyDescent="0.25">
      <c r="A1" s="3" t="s">
        <v>134</v>
      </c>
    </row>
    <row r="2" spans="1:5" x14ac:dyDescent="0.25">
      <c r="A2" s="3" t="s">
        <v>135</v>
      </c>
    </row>
    <row r="3" spans="1:5" x14ac:dyDescent="0.25">
      <c r="A3" s="3" t="s">
        <v>136</v>
      </c>
    </row>
    <row r="4" spans="1:5" x14ac:dyDescent="0.25">
      <c r="A4" s="3" t="s">
        <v>137</v>
      </c>
    </row>
    <row r="5" spans="1:5" x14ac:dyDescent="0.25">
      <c r="A5" s="3" t="s">
        <v>138</v>
      </c>
    </row>
    <row r="6" spans="1:5" hidden="1" outlineLevel="1" x14ac:dyDescent="0.25">
      <c r="A6" s="3"/>
      <c r="B6" t="s">
        <v>139</v>
      </c>
    </row>
    <row r="7" spans="1:5" hidden="1" outlineLevel="1" x14ac:dyDescent="0.25">
      <c r="A7" s="3"/>
      <c r="B7" t="s">
        <v>140</v>
      </c>
    </row>
    <row r="8" spans="1:5" hidden="1" outlineLevel="1" x14ac:dyDescent="0.25">
      <c r="A8" s="3"/>
      <c r="B8" t="s">
        <v>141</v>
      </c>
    </row>
    <row r="9" spans="1:5" collapsed="1" x14ac:dyDescent="0.25">
      <c r="A9" s="3" t="s">
        <v>142</v>
      </c>
    </row>
    <row r="10" spans="1:5" hidden="1" outlineLevel="1" x14ac:dyDescent="0.25">
      <c r="B10" t="s">
        <v>143</v>
      </c>
    </row>
    <row r="11" spans="1:5" hidden="1" outlineLevel="1" x14ac:dyDescent="0.25">
      <c r="B11" t="s">
        <v>144</v>
      </c>
    </row>
    <row r="12" spans="1:5" hidden="1" outlineLevel="1" x14ac:dyDescent="0.25">
      <c r="B12" t="s">
        <v>145</v>
      </c>
    </row>
    <row r="13" spans="1:5" collapsed="1" x14ac:dyDescent="0.25"/>
    <row r="14" spans="1:5" ht="15.75" thickBot="1" x14ac:dyDescent="0.3">
      <c r="A14" t="s">
        <v>146</v>
      </c>
    </row>
    <row r="15" spans="1:5" ht="15.75" thickBot="1" x14ac:dyDescent="0.3">
      <c r="B15" s="49" t="s">
        <v>147</v>
      </c>
      <c r="C15" s="49" t="s">
        <v>148</v>
      </c>
      <c r="D15" s="49" t="s">
        <v>149</v>
      </c>
      <c r="E15" s="49" t="s">
        <v>150</v>
      </c>
    </row>
    <row r="16" spans="1:5" ht="15.75" thickBot="1" x14ac:dyDescent="0.3">
      <c r="B16" s="48" t="s">
        <v>158</v>
      </c>
      <c r="C16" s="48" t="s">
        <v>159</v>
      </c>
      <c r="D16" s="51">
        <v>10800</v>
      </c>
      <c r="E16" s="51">
        <v>10800</v>
      </c>
    </row>
    <row r="19" spans="1:7" ht="15.75" thickBot="1" x14ac:dyDescent="0.3">
      <c r="A19" t="s">
        <v>151</v>
      </c>
    </row>
    <row r="20" spans="1:7" ht="15.75" thickBot="1" x14ac:dyDescent="0.3">
      <c r="B20" s="49" t="s">
        <v>147</v>
      </c>
      <c r="C20" s="49" t="s">
        <v>148</v>
      </c>
      <c r="D20" s="49" t="s">
        <v>149</v>
      </c>
      <c r="E20" s="49" t="s">
        <v>150</v>
      </c>
      <c r="F20" s="49" t="s">
        <v>152</v>
      </c>
    </row>
    <row r="21" spans="1:7" s="46" customFormat="1" x14ac:dyDescent="0.25">
      <c r="B21" s="56" t="s">
        <v>196</v>
      </c>
      <c r="C21" s="55"/>
      <c r="D21" s="55"/>
      <c r="E21" s="55"/>
      <c r="F21" s="55"/>
    </row>
    <row r="22" spans="1:7" hidden="1" outlineLevel="1" x14ac:dyDescent="0.25">
      <c r="B22" s="50" t="s">
        <v>160</v>
      </c>
      <c r="C22" s="50" t="s">
        <v>105</v>
      </c>
      <c r="D22" s="52">
        <v>10</v>
      </c>
      <c r="E22" s="52">
        <v>11</v>
      </c>
      <c r="F22" s="50" t="s">
        <v>152</v>
      </c>
    </row>
    <row r="23" spans="1:7" hidden="1" outlineLevel="1" x14ac:dyDescent="0.25">
      <c r="B23" s="50" t="s">
        <v>161</v>
      </c>
      <c r="C23" s="50" t="s">
        <v>106</v>
      </c>
      <c r="D23" s="52">
        <v>5</v>
      </c>
      <c r="E23" s="52">
        <v>4</v>
      </c>
      <c r="F23" s="50" t="s">
        <v>152</v>
      </c>
    </row>
    <row r="24" spans="1:7" hidden="1" outlineLevel="1" x14ac:dyDescent="0.25">
      <c r="B24" s="50" t="s">
        <v>162</v>
      </c>
      <c r="C24" s="50" t="s">
        <v>107</v>
      </c>
      <c r="D24" s="52">
        <v>10</v>
      </c>
      <c r="E24" s="52">
        <v>11</v>
      </c>
      <c r="F24" s="50" t="s">
        <v>152</v>
      </c>
    </row>
    <row r="25" spans="1:7" hidden="1" outlineLevel="1" x14ac:dyDescent="0.25">
      <c r="B25" s="50" t="s">
        <v>163</v>
      </c>
      <c r="C25" s="50" t="s">
        <v>108</v>
      </c>
      <c r="D25" s="52">
        <v>1</v>
      </c>
      <c r="E25" s="52">
        <v>0</v>
      </c>
      <c r="F25" s="50" t="s">
        <v>152</v>
      </c>
    </row>
    <row r="26" spans="1:7" hidden="1" outlineLevel="1" x14ac:dyDescent="0.25">
      <c r="B26" s="50" t="s">
        <v>164</v>
      </c>
      <c r="C26" s="50" t="s">
        <v>109</v>
      </c>
      <c r="D26" s="52">
        <v>2</v>
      </c>
      <c r="E26" s="52">
        <v>3</v>
      </c>
      <c r="F26" s="50" t="s">
        <v>152</v>
      </c>
    </row>
    <row r="27" spans="1:7" ht="15.75" hidden="1" outlineLevel="1" thickBot="1" x14ac:dyDescent="0.3">
      <c r="B27" s="48" t="s">
        <v>165</v>
      </c>
      <c r="C27" s="48" t="s">
        <v>110</v>
      </c>
      <c r="D27" s="53">
        <v>2</v>
      </c>
      <c r="E27" s="53">
        <v>1</v>
      </c>
      <c r="F27" s="48" t="s">
        <v>152</v>
      </c>
    </row>
    <row r="28" spans="1:7" s="46" customFormat="1" collapsed="1" x14ac:dyDescent="0.25">
      <c r="B28" s="28"/>
      <c r="C28" s="28"/>
      <c r="D28" s="54"/>
      <c r="E28" s="54"/>
      <c r="F28" s="28"/>
    </row>
    <row r="31" spans="1:7" ht="15.75" thickBot="1" x14ac:dyDescent="0.3">
      <c r="A31" t="s">
        <v>153</v>
      </c>
    </row>
    <row r="32" spans="1:7" ht="15.75" thickBot="1" x14ac:dyDescent="0.3">
      <c r="B32" s="49" t="s">
        <v>147</v>
      </c>
      <c r="C32" s="49" t="s">
        <v>148</v>
      </c>
      <c r="D32" s="49" t="s">
        <v>154</v>
      </c>
      <c r="E32" s="49" t="s">
        <v>155</v>
      </c>
      <c r="F32" s="49" t="s">
        <v>156</v>
      </c>
      <c r="G32" s="49" t="s">
        <v>157</v>
      </c>
    </row>
    <row r="33" spans="2:7" s="46" customFormat="1" x14ac:dyDescent="0.25">
      <c r="B33" s="56" t="s">
        <v>197</v>
      </c>
      <c r="C33" s="55"/>
      <c r="D33" s="55"/>
      <c r="E33" s="55"/>
      <c r="F33" s="55"/>
      <c r="G33" s="55"/>
    </row>
    <row r="34" spans="2:7" hidden="1" outlineLevel="1" x14ac:dyDescent="0.25">
      <c r="B34" s="50" t="s">
        <v>166</v>
      </c>
      <c r="C34" s="50" t="s">
        <v>167</v>
      </c>
      <c r="D34" s="52">
        <v>18</v>
      </c>
      <c r="E34" s="50" t="s">
        <v>168</v>
      </c>
      <c r="F34" s="50" t="s">
        <v>169</v>
      </c>
      <c r="G34" s="52">
        <v>0</v>
      </c>
    </row>
    <row r="35" spans="2:7" hidden="1" outlineLevel="1" x14ac:dyDescent="0.25">
      <c r="B35" s="50" t="s">
        <v>170</v>
      </c>
      <c r="C35" s="50" t="s">
        <v>171</v>
      </c>
      <c r="D35" s="52">
        <v>15</v>
      </c>
      <c r="E35" s="50" t="s">
        <v>172</v>
      </c>
      <c r="F35" s="50" t="s">
        <v>173</v>
      </c>
      <c r="G35" s="52">
        <v>1.0000000000000018</v>
      </c>
    </row>
    <row r="36" spans="2:7" hidden="1" outlineLevel="1" x14ac:dyDescent="0.25">
      <c r="B36" s="50" t="s">
        <v>174</v>
      </c>
      <c r="C36" s="50" t="s">
        <v>175</v>
      </c>
      <c r="D36" s="52">
        <v>15</v>
      </c>
      <c r="E36" s="50" t="s">
        <v>176</v>
      </c>
      <c r="F36" s="50" t="s">
        <v>169</v>
      </c>
      <c r="G36" s="52">
        <v>0</v>
      </c>
    </row>
    <row r="37" spans="2:7" hidden="1" outlineLevel="1" x14ac:dyDescent="0.25">
      <c r="B37" s="50" t="s">
        <v>177</v>
      </c>
      <c r="C37" s="50" t="s">
        <v>178</v>
      </c>
      <c r="D37" s="52">
        <v>19</v>
      </c>
      <c r="E37" s="50" t="s">
        <v>179</v>
      </c>
      <c r="F37" s="50" t="s">
        <v>169</v>
      </c>
      <c r="G37" s="52">
        <v>0</v>
      </c>
    </row>
    <row r="38" spans="2:7" hidden="1" outlineLevel="1" x14ac:dyDescent="0.25">
      <c r="B38" s="50" t="s">
        <v>180</v>
      </c>
      <c r="C38" s="50" t="s">
        <v>181</v>
      </c>
      <c r="D38" s="52">
        <v>30</v>
      </c>
      <c r="E38" s="50" t="s">
        <v>182</v>
      </c>
      <c r="F38" s="50" t="s">
        <v>173</v>
      </c>
      <c r="G38" s="52">
        <v>2.9999999999999929</v>
      </c>
    </row>
    <row r="39" spans="2:7" hidden="1" outlineLevel="1" x14ac:dyDescent="0.25">
      <c r="B39" s="50" t="s">
        <v>183</v>
      </c>
      <c r="C39" s="50" t="s">
        <v>184</v>
      </c>
      <c r="D39" s="52">
        <v>27</v>
      </c>
      <c r="E39" s="50" t="s">
        <v>185</v>
      </c>
      <c r="F39" s="50" t="s">
        <v>169</v>
      </c>
      <c r="G39" s="52">
        <v>0</v>
      </c>
    </row>
    <row r="40" spans="2:7" hidden="1" outlineLevel="1" x14ac:dyDescent="0.25">
      <c r="B40" s="50" t="s">
        <v>186</v>
      </c>
      <c r="C40" s="50" t="s">
        <v>187</v>
      </c>
      <c r="D40" s="52">
        <v>26</v>
      </c>
      <c r="E40" s="50" t="s">
        <v>188</v>
      </c>
      <c r="F40" s="50" t="s">
        <v>169</v>
      </c>
      <c r="G40" s="52">
        <v>0</v>
      </c>
    </row>
    <row r="41" spans="2:7" s="46" customFormat="1" collapsed="1" x14ac:dyDescent="0.25">
      <c r="B41" s="50"/>
      <c r="C41" s="50"/>
      <c r="D41" s="52"/>
      <c r="E41" s="50"/>
      <c r="F41" s="50"/>
      <c r="G41" s="52"/>
    </row>
    <row r="42" spans="2:7" s="46" customFormat="1" x14ac:dyDescent="0.25">
      <c r="B42" s="57" t="s">
        <v>198</v>
      </c>
      <c r="C42" s="50"/>
      <c r="D42" s="52"/>
      <c r="E42" s="50"/>
      <c r="F42" s="50"/>
      <c r="G42" s="52"/>
    </row>
    <row r="43" spans="2:7" hidden="1" outlineLevel="1" x14ac:dyDescent="0.25">
      <c r="B43" s="50" t="s">
        <v>160</v>
      </c>
      <c r="C43" s="50" t="s">
        <v>105</v>
      </c>
      <c r="D43" s="52">
        <v>11</v>
      </c>
      <c r="E43" s="50" t="s">
        <v>189</v>
      </c>
      <c r="F43" s="50" t="s">
        <v>169</v>
      </c>
      <c r="G43" s="52">
        <v>0</v>
      </c>
    </row>
    <row r="44" spans="2:7" hidden="1" outlineLevel="1" x14ac:dyDescent="0.25">
      <c r="B44" s="50" t="s">
        <v>161</v>
      </c>
      <c r="C44" s="50" t="s">
        <v>106</v>
      </c>
      <c r="D44" s="52">
        <v>4</v>
      </c>
      <c r="E44" s="50" t="s">
        <v>190</v>
      </c>
      <c r="F44" s="50" t="s">
        <v>173</v>
      </c>
      <c r="G44" s="52">
        <v>4</v>
      </c>
    </row>
    <row r="45" spans="2:7" hidden="1" outlineLevel="1" x14ac:dyDescent="0.25">
      <c r="B45" s="50" t="s">
        <v>162</v>
      </c>
      <c r="C45" s="50" t="s">
        <v>107</v>
      </c>
      <c r="D45" s="52">
        <v>11</v>
      </c>
      <c r="E45" s="50" t="s">
        <v>191</v>
      </c>
      <c r="F45" s="50" t="s">
        <v>173</v>
      </c>
      <c r="G45" s="52">
        <v>11</v>
      </c>
    </row>
    <row r="46" spans="2:7" hidden="1" outlineLevel="1" x14ac:dyDescent="0.25">
      <c r="B46" s="50" t="s">
        <v>163</v>
      </c>
      <c r="C46" s="50" t="s">
        <v>108</v>
      </c>
      <c r="D46" s="52">
        <v>0</v>
      </c>
      <c r="E46" s="50" t="s">
        <v>192</v>
      </c>
      <c r="F46" s="50" t="s">
        <v>169</v>
      </c>
      <c r="G46" s="52">
        <v>0</v>
      </c>
    </row>
    <row r="47" spans="2:7" hidden="1" outlineLevel="1" x14ac:dyDescent="0.25">
      <c r="B47" s="50" t="s">
        <v>164</v>
      </c>
      <c r="C47" s="50" t="s">
        <v>109</v>
      </c>
      <c r="D47" s="52">
        <v>3</v>
      </c>
      <c r="E47" s="50" t="s">
        <v>193</v>
      </c>
      <c r="F47" s="50" t="s">
        <v>173</v>
      </c>
      <c r="G47" s="52">
        <v>3</v>
      </c>
    </row>
    <row r="48" spans="2:7" hidden="1" outlineLevel="1" x14ac:dyDescent="0.25">
      <c r="B48" s="50" t="s">
        <v>165</v>
      </c>
      <c r="C48" s="50" t="s">
        <v>110</v>
      </c>
      <c r="D48" s="52">
        <v>1</v>
      </c>
      <c r="E48" s="50" t="s">
        <v>194</v>
      </c>
      <c r="F48" s="50" t="s">
        <v>173</v>
      </c>
      <c r="G48" s="52">
        <v>1</v>
      </c>
    </row>
    <row r="49" spans="2:7" s="46" customFormat="1" collapsed="1" x14ac:dyDescent="0.25">
      <c r="B49" s="50"/>
      <c r="C49" s="50"/>
      <c r="D49" s="52"/>
      <c r="E49" s="50"/>
      <c r="F49" s="50"/>
      <c r="G49" s="52"/>
    </row>
    <row r="50" spans="2:7" ht="15.75" thickBot="1" x14ac:dyDescent="0.3">
      <c r="B50" s="48" t="s">
        <v>195</v>
      </c>
      <c r="C50" s="48"/>
      <c r="D50" s="48"/>
      <c r="E50" s="48"/>
      <c r="F50" s="48"/>
      <c r="G50" s="4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P18"/>
  <sheetViews>
    <sheetView showGridLines="0" tabSelected="1" workbookViewId="0">
      <selection activeCell="O14" sqref="O14"/>
    </sheetView>
  </sheetViews>
  <sheetFormatPr defaultRowHeight="15" outlineLevelRow="1" outlineLevelCol="1" x14ac:dyDescent="0.25"/>
  <cols>
    <col min="3" max="3" width="10.5703125" bestFit="1" customWidth="1"/>
    <col min="4" max="7" width="13.140625" bestFit="1" customWidth="1" outlineLevel="1"/>
  </cols>
  <sheetData>
    <row r="1" spans="1:16" x14ac:dyDescent="0.25">
      <c r="A1" s="3" t="s">
        <v>123</v>
      </c>
    </row>
    <row r="3" spans="1:16" ht="15.75" thickBot="1" x14ac:dyDescent="0.3">
      <c r="J3" s="64" t="s">
        <v>202</v>
      </c>
      <c r="K3" s="64"/>
      <c r="L3" s="64"/>
      <c r="M3" s="64"/>
      <c r="N3" s="64"/>
      <c r="O3" s="64"/>
      <c r="P3" s="64"/>
    </row>
    <row r="4" spans="1:16" ht="15.75" x14ac:dyDescent="0.25">
      <c r="B4" s="31" t="s">
        <v>116</v>
      </c>
      <c r="C4" s="31"/>
      <c r="D4" s="36"/>
      <c r="E4" s="36"/>
      <c r="F4" s="36"/>
      <c r="G4" s="36"/>
      <c r="J4" s="64"/>
      <c r="K4" s="64"/>
      <c r="L4" s="64"/>
      <c r="M4" s="64"/>
      <c r="N4" s="64"/>
      <c r="O4" s="64"/>
      <c r="P4" s="64"/>
    </row>
    <row r="5" spans="1:16" ht="15.75" x14ac:dyDescent="0.25">
      <c r="B5" s="30"/>
      <c r="C5" s="30"/>
      <c r="D5" s="37" t="s">
        <v>118</v>
      </c>
      <c r="E5" s="37" t="s">
        <v>112</v>
      </c>
      <c r="F5" s="37" t="s">
        <v>114</v>
      </c>
      <c r="G5" s="37" t="s">
        <v>115</v>
      </c>
      <c r="J5" s="64"/>
      <c r="K5" s="64"/>
      <c r="L5" s="64"/>
      <c r="M5" s="64"/>
      <c r="N5" s="64"/>
      <c r="O5" s="64"/>
      <c r="P5" s="64"/>
    </row>
    <row r="6" spans="1:16" ht="22.5" outlineLevel="1" x14ac:dyDescent="0.25">
      <c r="B6" s="33"/>
      <c r="C6" s="33"/>
      <c r="D6" s="28"/>
      <c r="E6" s="39" t="s">
        <v>113</v>
      </c>
      <c r="F6" s="39" t="s">
        <v>113</v>
      </c>
      <c r="G6" s="39" t="s">
        <v>113</v>
      </c>
      <c r="J6" s="64"/>
      <c r="K6" s="64"/>
      <c r="L6" s="64"/>
      <c r="M6" s="64"/>
      <c r="N6" s="64"/>
      <c r="O6" s="64"/>
      <c r="P6" s="64"/>
    </row>
    <row r="7" spans="1:16" x14ac:dyDescent="0.25">
      <c r="B7" s="34" t="s">
        <v>117</v>
      </c>
      <c r="C7" s="34"/>
      <c r="D7" s="32"/>
      <c r="E7" s="32"/>
      <c r="F7" s="32"/>
      <c r="G7" s="32"/>
      <c r="J7" s="64"/>
      <c r="K7" s="64"/>
      <c r="L7" s="64"/>
      <c r="M7" s="64"/>
      <c r="N7" s="64"/>
      <c r="O7" s="64"/>
      <c r="P7" s="64"/>
    </row>
    <row r="8" spans="1:16" outlineLevel="1" x14ac:dyDescent="0.25">
      <c r="B8" s="33"/>
      <c r="C8" s="33" t="s">
        <v>105</v>
      </c>
      <c r="D8" s="28">
        <v>10</v>
      </c>
      <c r="E8" s="38">
        <v>10</v>
      </c>
      <c r="F8" s="38">
        <v>10</v>
      </c>
      <c r="G8" s="38">
        <v>10</v>
      </c>
      <c r="J8" s="64"/>
      <c r="K8" s="64"/>
      <c r="L8" s="64"/>
      <c r="M8" s="64"/>
      <c r="N8" s="64"/>
      <c r="O8" s="64"/>
      <c r="P8" s="64"/>
    </row>
    <row r="9" spans="1:16" outlineLevel="1" x14ac:dyDescent="0.25">
      <c r="B9" s="33"/>
      <c r="C9" s="33" t="s">
        <v>106</v>
      </c>
      <c r="D9" s="28">
        <v>5</v>
      </c>
      <c r="E9" s="38">
        <v>5</v>
      </c>
      <c r="F9" s="38">
        <v>5</v>
      </c>
      <c r="G9" s="38">
        <v>5</v>
      </c>
      <c r="J9" s="64"/>
      <c r="K9" s="64"/>
      <c r="L9" s="64"/>
      <c r="M9" s="64"/>
      <c r="N9" s="64"/>
      <c r="O9" s="64"/>
      <c r="P9" s="64"/>
    </row>
    <row r="10" spans="1:16" outlineLevel="1" x14ac:dyDescent="0.25">
      <c r="B10" s="33"/>
      <c r="C10" s="33" t="s">
        <v>107</v>
      </c>
      <c r="D10" s="28">
        <v>10</v>
      </c>
      <c r="E10" s="38">
        <v>10</v>
      </c>
      <c r="F10" s="38">
        <v>10</v>
      </c>
      <c r="G10" s="38">
        <v>8</v>
      </c>
      <c r="J10" s="64"/>
      <c r="K10" s="64"/>
      <c r="L10" s="64"/>
      <c r="M10" s="64"/>
      <c r="N10" s="64"/>
      <c r="O10" s="64"/>
      <c r="P10" s="64"/>
    </row>
    <row r="11" spans="1:16" outlineLevel="1" x14ac:dyDescent="0.25">
      <c r="B11" s="33"/>
      <c r="C11" s="33" t="s">
        <v>108</v>
      </c>
      <c r="D11" s="28">
        <v>1</v>
      </c>
      <c r="E11" s="38">
        <v>1</v>
      </c>
      <c r="F11" s="38">
        <v>2</v>
      </c>
      <c r="G11" s="38">
        <v>1</v>
      </c>
      <c r="J11" s="64"/>
      <c r="K11" s="64"/>
      <c r="L11" s="64"/>
      <c r="M11" s="64"/>
      <c r="N11" s="64"/>
      <c r="O11" s="64"/>
      <c r="P11" s="64"/>
    </row>
    <row r="12" spans="1:16" outlineLevel="1" x14ac:dyDescent="0.25">
      <c r="B12" s="33"/>
      <c r="C12" s="33" t="s">
        <v>109</v>
      </c>
      <c r="D12" s="28">
        <v>2</v>
      </c>
      <c r="E12" s="38">
        <v>2</v>
      </c>
      <c r="F12" s="38">
        <v>2</v>
      </c>
      <c r="G12" s="38">
        <v>2</v>
      </c>
    </row>
    <row r="13" spans="1:16" outlineLevel="1" x14ac:dyDescent="0.25">
      <c r="B13" s="33"/>
      <c r="C13" s="33" t="s">
        <v>110</v>
      </c>
      <c r="D13" s="28">
        <v>2</v>
      </c>
      <c r="E13" s="38">
        <v>2</v>
      </c>
      <c r="F13" s="38">
        <v>2</v>
      </c>
      <c r="G13" s="38">
        <v>2</v>
      </c>
    </row>
    <row r="14" spans="1:16" x14ac:dyDescent="0.25">
      <c r="B14" s="34" t="s">
        <v>119</v>
      </c>
      <c r="C14" s="34"/>
      <c r="D14" s="32"/>
      <c r="E14" s="32"/>
      <c r="F14" s="32"/>
      <c r="G14" s="32"/>
    </row>
    <row r="15" spans="1:16" ht="15.75" outlineLevel="1" thickBot="1" x14ac:dyDescent="0.3">
      <c r="B15" s="35"/>
      <c r="C15" s="35" t="s">
        <v>111</v>
      </c>
      <c r="D15" s="29">
        <v>10800</v>
      </c>
      <c r="E15" s="29">
        <v>10800</v>
      </c>
      <c r="F15" s="29">
        <v>11160</v>
      </c>
      <c r="G15" s="29">
        <v>10080</v>
      </c>
    </row>
    <row r="16" spans="1:16" x14ac:dyDescent="0.25">
      <c r="B16" t="s">
        <v>120</v>
      </c>
    </row>
    <row r="17" spans="2:2" x14ac:dyDescent="0.25">
      <c r="B17" t="s">
        <v>121</v>
      </c>
    </row>
    <row r="18" spans="2:2" x14ac:dyDescent="0.25">
      <c r="B18" t="s">
        <v>122</v>
      </c>
    </row>
  </sheetData>
  <mergeCells count="1">
    <mergeCell ref="J3:P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13</vt:i4>
      </vt:variant>
      <vt:variant>
        <vt:lpstr>Charts</vt:lpstr>
      </vt:variant>
      <vt:variant>
        <vt:i4>1</vt:i4>
      </vt:variant>
      <vt:variant>
        <vt:lpstr>Named Ranges</vt:lpstr>
      </vt:variant>
      <vt:variant>
        <vt:i4>6</vt:i4>
      </vt:variant>
    </vt:vector>
  </HeadingPairs>
  <TitlesOfParts>
    <vt:vector size="20" baseType="lpstr">
      <vt:lpstr>Data sheet</vt:lpstr>
      <vt:lpstr>5 functions</vt:lpstr>
      <vt:lpstr>Chart of Tree Stock</vt:lpstr>
      <vt:lpstr>Autofilter</vt:lpstr>
      <vt:lpstr>Sort &amp; conditional formatting</vt:lpstr>
      <vt:lpstr>Subtotals</vt:lpstr>
      <vt:lpstr>IF Function</vt:lpstr>
      <vt:lpstr>Pivot Table</vt:lpstr>
      <vt:lpstr>Goal Seek</vt:lpstr>
      <vt:lpstr>Data sheet for Solver</vt:lpstr>
      <vt:lpstr>Solver</vt:lpstr>
      <vt:lpstr>Answer Report 1</vt:lpstr>
      <vt:lpstr>Scenario Summary</vt:lpstr>
      <vt:lpstr>Thao-Pivot Chart</vt:lpstr>
      <vt:lpstr>Mon__Tue</vt:lpstr>
      <vt:lpstr>Sat__Sun</vt:lpstr>
      <vt:lpstr>Sun__Mon</vt:lpstr>
      <vt:lpstr>Thu__Fri</vt:lpstr>
      <vt:lpstr>Tue__Wed</vt:lpstr>
      <vt:lpstr>Wed__Thu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Thao Excel Project</dc:title>
  <dc:creator>Minhthao Chau</dc:creator>
  <cp:lastModifiedBy>Hazel Deans</cp:lastModifiedBy>
  <dcterms:created xsi:type="dcterms:W3CDTF">2015-09-18T06:19:09Z</dcterms:created>
  <dcterms:modified xsi:type="dcterms:W3CDTF">2017-09-06T01:41:27Z</dcterms:modified>
</cp:coreProperties>
</file>